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REGISTAR UGOVORA 2020\"/>
    </mc:Choice>
  </mc:AlternateContent>
  <xr:revisionPtr revIDLastSave="0" documentId="13_ncr:1_{B68C4539-CF06-4842-A916-BFFD2830B584}" xr6:coauthVersionLast="46" xr6:coauthVersionMax="46" xr10:uidLastSave="{00000000-0000-0000-0000-000000000000}"/>
  <bookViews>
    <workbookView xWindow="-108" yWindow="-108" windowWidth="23256" windowHeight="12576" tabRatio="747" xr2:uid="{00000000-000D-0000-FFFF-FFFF00000000}"/>
  </bookViews>
  <sheets>
    <sheet name="Registar OS MZ" sheetId="2" r:id="rId1"/>
    <sheet name="Reg. UG temeljem OS MZ" sheetId="9" r:id="rId2"/>
    <sheet name="Registar UG JAVNA NABAVA" sheetId="3" r:id="rId3"/>
    <sheet name="Registar JEDNOSTAVNA NABAVA" sheetId="7" r:id="rId4"/>
    <sheet name="Registar UG temeljem OS SDUSJN" sheetId="5" r:id="rId5"/>
  </sheets>
  <externalReferences>
    <externalReference r:id="rId6"/>
  </externalReferences>
  <definedNames>
    <definedName name="_xlnm._FilterDatabase" localSheetId="3" hidden="1">'Registar JEDNOSTAVNA NABAVA'!$A$5:$S$80</definedName>
    <definedName name="_xlnm._FilterDatabase" localSheetId="0" hidden="1">'Registar OS MZ'!$A$5:$R$53</definedName>
    <definedName name="_xlnm._FilterDatabase" localSheetId="2" hidden="1">'Registar UG JAVNA NABAVA'!$A$5:$R$15</definedName>
    <definedName name="_xlnm._FilterDatabase" localSheetId="4" hidden="1">'Registar UG temeljem OS SDUSJN'!$A$5:$R$21</definedName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5" l="1"/>
  <c r="N26" i="5" s="1"/>
  <c r="M82" i="7" l="1"/>
  <c r="N82" i="7" s="1"/>
  <c r="M81" i="7" l="1"/>
  <c r="N81" i="7" s="1"/>
  <c r="M80" i="7" l="1"/>
  <c r="N80" i="7" s="1"/>
  <c r="P80" i="7" s="1"/>
  <c r="M79" i="7"/>
  <c r="N79" i="7" s="1"/>
  <c r="P79" i="7" s="1"/>
  <c r="M78" i="7"/>
  <c r="N78" i="7" s="1"/>
  <c r="P78" i="7" s="1"/>
  <c r="M77" i="7"/>
  <c r="N77" i="7" s="1"/>
  <c r="P77" i="7" s="1"/>
  <c r="M76" i="7"/>
  <c r="N76" i="7" s="1"/>
  <c r="P76" i="7" s="1"/>
  <c r="M75" i="7"/>
  <c r="N75" i="7" s="1"/>
  <c r="P75" i="7" s="1"/>
  <c r="M74" i="7"/>
  <c r="N74" i="7" s="1"/>
  <c r="P74" i="7" s="1"/>
  <c r="M72" i="7"/>
  <c r="N72" i="7" s="1"/>
  <c r="P72" i="7" s="1"/>
  <c r="M73" i="7"/>
  <c r="N73" i="7" s="1"/>
  <c r="P73" i="7" s="1"/>
  <c r="M71" i="7"/>
  <c r="N71" i="7" s="1"/>
  <c r="P71" i="7" s="1"/>
  <c r="L60" i="7" l="1"/>
  <c r="P61" i="7"/>
  <c r="L61" i="7"/>
  <c r="M69" i="7"/>
  <c r="N69" i="7" s="1"/>
  <c r="M61" i="7" l="1"/>
  <c r="L68" i="7"/>
  <c r="M68" i="7" s="1"/>
  <c r="M25" i="5" l="1"/>
  <c r="N25" i="5" s="1"/>
  <c r="M64" i="7"/>
  <c r="N64" i="7" s="1"/>
  <c r="N34" i="7" l="1"/>
  <c r="N62" i="7" l="1"/>
  <c r="M67" i="7"/>
  <c r="N67" i="7" s="1"/>
  <c r="M66" i="7"/>
  <c r="N66" i="7" s="1"/>
  <c r="M65" i="7"/>
  <c r="N65" i="7" s="1"/>
  <c r="M24" i="5" l="1"/>
  <c r="N24" i="5" s="1"/>
  <c r="M23" i="5"/>
  <c r="N23" i="5" s="1"/>
  <c r="M19" i="3"/>
  <c r="N19" i="3" s="1"/>
  <c r="M60" i="7" l="1"/>
  <c r="N60" i="7" s="1"/>
  <c r="N61" i="7"/>
  <c r="M63" i="7" l="1"/>
  <c r="N63" i="7" s="1"/>
  <c r="M18" i="3" l="1"/>
  <c r="N18" i="3" s="1"/>
  <c r="M57" i="7" l="1"/>
  <c r="N57" i="7" s="1"/>
  <c r="M58" i="7"/>
  <c r="N58" i="7" s="1"/>
  <c r="M59" i="7"/>
  <c r="N59" i="7" s="1"/>
  <c r="M56" i="7"/>
  <c r="N56" i="7" s="1"/>
  <c r="M17" i="3"/>
  <c r="N17" i="3" s="1"/>
  <c r="M55" i="7"/>
  <c r="N55" i="7" s="1"/>
  <c r="M16" i="3"/>
  <c r="N16" i="3" s="1"/>
  <c r="M15" i="3" l="1"/>
  <c r="N15" i="3" s="1"/>
  <c r="M54" i="7"/>
  <c r="N54" i="7" s="1"/>
  <c r="M21" i="5"/>
  <c r="N21" i="5" s="1"/>
  <c r="M14" i="3"/>
  <c r="N14" i="3" s="1"/>
  <c r="M13" i="3"/>
  <c r="N13" i="3" s="1"/>
  <c r="M53" i="7"/>
  <c r="N53" i="7" s="1"/>
  <c r="M11" i="3" l="1"/>
  <c r="N11" i="3" s="1"/>
  <c r="M12" i="3"/>
  <c r="N12" i="3" s="1"/>
  <c r="M49" i="7" l="1"/>
  <c r="N49" i="7" s="1"/>
  <c r="M10" i="3"/>
  <c r="N10" i="3" s="1"/>
  <c r="M9" i="3" l="1"/>
  <c r="N9" i="3" s="1"/>
  <c r="N46" i="7" l="1"/>
  <c r="M48" i="7" l="1"/>
  <c r="N48" i="7" s="1"/>
  <c r="P48" i="7" s="1"/>
  <c r="M47" i="7" l="1"/>
  <c r="N47" i="7" s="1"/>
  <c r="M8" i="9"/>
  <c r="N8" i="9" s="1"/>
  <c r="M32" i="7" l="1"/>
  <c r="P51" i="2" l="1"/>
  <c r="M45" i="7" l="1"/>
  <c r="N45" i="7" s="1"/>
  <c r="M53" i="2"/>
  <c r="M52" i="2"/>
  <c r="M37" i="7" l="1"/>
  <c r="N37" i="7" s="1"/>
  <c r="P35" i="7" l="1"/>
  <c r="M41" i="7" l="1"/>
  <c r="N41" i="7" s="1"/>
  <c r="M39" i="7" l="1"/>
  <c r="N39" i="7" s="1"/>
  <c r="N18" i="5"/>
  <c r="M18" i="5"/>
  <c r="L18" i="5"/>
  <c r="M14" i="5"/>
  <c r="N14" i="5" s="1"/>
  <c r="M51" i="2" l="1"/>
  <c r="M8" i="3" l="1"/>
  <c r="N8" i="3" s="1"/>
  <c r="M17" i="5"/>
  <c r="N17" i="5" s="1"/>
  <c r="M16" i="5"/>
  <c r="N16" i="5" s="1"/>
  <c r="M15" i="5" l="1"/>
  <c r="N15" i="5" s="1"/>
  <c r="M13" i="5" l="1"/>
  <c r="N13" i="5" s="1"/>
  <c r="M33" i="7"/>
  <c r="N33" i="7" s="1"/>
  <c r="N31" i="7"/>
  <c r="M30" i="7"/>
  <c r="N30" i="7" s="1"/>
  <c r="N32" i="7" l="1"/>
  <c r="M28" i="7"/>
  <c r="N28" i="7" s="1"/>
  <c r="M29" i="7"/>
  <c r="N29" i="7" s="1"/>
  <c r="M12" i="5" l="1"/>
  <c r="M9" i="2" l="1"/>
  <c r="M7" i="2"/>
  <c r="M8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7" i="3" l="1"/>
  <c r="N7" i="3" s="1"/>
  <c r="M21" i="7" l="1"/>
  <c r="N21" i="7" s="1"/>
  <c r="M14" i="7" l="1"/>
  <c r="N14" i="7" s="1"/>
  <c r="P14" i="7" s="1"/>
  <c r="M27" i="7" l="1"/>
  <c r="N27" i="7" s="1"/>
  <c r="M26" i="7"/>
  <c r="N26" i="7" s="1"/>
  <c r="M25" i="7"/>
  <c r="M24" i="7"/>
  <c r="N24" i="7" s="1"/>
  <c r="M23" i="7"/>
  <c r="N23" i="7" s="1"/>
  <c r="M22" i="7"/>
  <c r="N22" i="7" s="1"/>
  <c r="N20" i="7"/>
  <c r="M18" i="7"/>
  <c r="N18" i="7" s="1"/>
  <c r="M17" i="7"/>
  <c r="N17" i="7" s="1"/>
  <c r="M16" i="7"/>
  <c r="N15" i="7"/>
  <c r="M13" i="7"/>
  <c r="N13" i="7" s="1"/>
  <c r="M11" i="5" l="1"/>
  <c r="N11" i="5" s="1"/>
  <c r="M10" i="5"/>
  <c r="N10" i="5" s="1"/>
  <c r="M12" i="7" l="1"/>
  <c r="N12" i="7" s="1"/>
  <c r="M9" i="5" l="1"/>
  <c r="M8" i="5"/>
  <c r="M19" i="7"/>
  <c r="N19" i="7" s="1"/>
  <c r="M11" i="7" l="1"/>
  <c r="N11" i="7" s="1"/>
  <c r="M7" i="5" l="1"/>
  <c r="N7" i="5" s="1"/>
  <c r="L7" i="7" l="1"/>
  <c r="M7" i="7" l="1"/>
  <c r="M8" i="7" l="1"/>
  <c r="N8" i="7" s="1"/>
</calcChain>
</file>

<file path=xl/sharedStrings.xml><?xml version="1.0" encoding="utf-8"?>
<sst xmlns="http://schemas.openxmlformats.org/spreadsheetml/2006/main" count="1816" uniqueCount="824">
  <si>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</si>
  <si>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</si>
  <si>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</si>
  <si>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</si>
  <si>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</si>
  <si>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</si>
  <si>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</si>
  <si>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</si>
  <si>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</si>
  <si>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</si>
  <si>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</si>
  <si>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</si>
  <si>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</si>
  <si>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</si>
  <si>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</si>
  <si>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</si>
  <si>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Evidencijski broj nabave</t>
  </si>
  <si>
    <t>Predmet nabave</t>
  </si>
  <si>
    <t>CPV</t>
  </si>
  <si>
    <t>Broj objave iz EOJN RH</t>
  </si>
  <si>
    <t xml:space="preserve">Vrsta postupka </t>
  </si>
  <si>
    <t>Naziv i OIB ugovaratelja</t>
  </si>
  <si>
    <t>Naziv i OIB podugovaratelja</t>
  </si>
  <si>
    <t>Datum sklapanja</t>
  </si>
  <si>
    <t>Rok na koji je sklopljen</t>
  </si>
  <si>
    <t>Iznos bez PDV-a</t>
  </si>
  <si>
    <t>Iznos PDV-a</t>
  </si>
  <si>
    <t>Ukupni iznos s PDV-om</t>
  </si>
  <si>
    <t>Datum izvršenja</t>
  </si>
  <si>
    <t>Ukupni isplaćeni iznos s PDV-om</t>
  </si>
  <si>
    <t>Obrazloženja</t>
  </si>
  <si>
    <t>Napomena</t>
  </si>
  <si>
    <t xml:space="preserve">Otvoreni postupak </t>
  </si>
  <si>
    <t>17.</t>
  </si>
  <si>
    <t>Broj okvirnog sporazuma</t>
  </si>
  <si>
    <t>1 godina</t>
  </si>
  <si>
    <t>Broj ugovora</t>
  </si>
  <si>
    <t>Broj ugovora/ narudžbenice</t>
  </si>
  <si>
    <t>nema</t>
  </si>
  <si>
    <t>Jednostavna nabava</t>
  </si>
  <si>
    <t>Otvoreni postupak</t>
  </si>
  <si>
    <t>0.</t>
  </si>
  <si>
    <t>5/2018</t>
  </si>
  <si>
    <t>Registar Okvirnih sporazuma Ministarstva zdravstva za 2020. godinu</t>
  </si>
  <si>
    <t>Registar ugovora temeljem Okvirnih sporazuma Ministarstva zdravstva za 2020. godinu</t>
  </si>
  <si>
    <t>Registar ugovora o javnoj nabavi za 2020. godinu</t>
  </si>
  <si>
    <t>Registar ugovora o jednostavnoj nabavi za 2020. godinu</t>
  </si>
  <si>
    <t>Registar ugovora temeljem Okvirnih sporazuma Središnjeg državnog ureda za središnju javnu nabavu za 2020. godinu</t>
  </si>
  <si>
    <t>15000000-8</t>
  </si>
  <si>
    <t>10/20-JN</t>
  </si>
  <si>
    <t>UG-1/20</t>
  </si>
  <si>
    <t>63712400-7</t>
  </si>
  <si>
    <t>13.01.2020.</t>
  </si>
  <si>
    <t>Nabava robe za čajnu kuhinju za 2020. godinu</t>
  </si>
  <si>
    <t>Žitnjak d.d., OIB: 25435300118</t>
  </si>
  <si>
    <t>23/19-JN</t>
  </si>
  <si>
    <t>2020/ 0BU-00047</t>
  </si>
  <si>
    <t>08.01.2020.</t>
  </si>
  <si>
    <t>NAR-3/2020</t>
  </si>
  <si>
    <t>Zagrebački Holding d.o.o.- Podružnica Zagrebparking, OIB: 85584865987</t>
  </si>
  <si>
    <t>12 mjeseci</t>
  </si>
  <si>
    <t>08.01.2020. do 31.12.2020.</t>
  </si>
  <si>
    <t>UG-2/20</t>
  </si>
  <si>
    <t>INSAKO d.o.o., OIB: 39851720584</t>
  </si>
  <si>
    <t>Ugovor o nabavi i isporuci potrošnog materijala Grupa 4- Pribor za čišćenje i pribor za jelo i piće (za jednokratnu upotrebu)</t>
  </si>
  <si>
    <t>Sklapanje ugovora na temelju Okvirnog sporazuma SDUSJN 5/2018-4</t>
  </si>
  <si>
    <t>Usluga hitnog avionskog prijevoza Zagreb-Split</t>
  </si>
  <si>
    <t>Usluga hitnog avionskog prijevoza Zagreb-Zadar-Zagreb</t>
  </si>
  <si>
    <t>22/20-JN</t>
  </si>
  <si>
    <t>23/20-JN</t>
  </si>
  <si>
    <t>NAR-15/2020</t>
  </si>
  <si>
    <t>NAR-16/2020</t>
  </si>
  <si>
    <t>60420000-8</t>
  </si>
  <si>
    <t>AIR ART d.o.o., OIB: 28859659165</t>
  </si>
  <si>
    <t>Air Pannonia d.o.o., OIB: 82047274303</t>
  </si>
  <si>
    <t>28.01.2020.</t>
  </si>
  <si>
    <t>24.01.2020.</t>
  </si>
  <si>
    <t>NAR-22/2020</t>
  </si>
  <si>
    <t>24/20-JN</t>
  </si>
  <si>
    <t>Komplet za krizne situacije</t>
  </si>
  <si>
    <t>33100000-1</t>
  </si>
  <si>
    <t>MEDICAL INTERTRADE d.o.o., OIB: 04492664153</t>
  </si>
  <si>
    <t>03.02.2020.</t>
  </si>
  <si>
    <t>2 dana</t>
  </si>
  <si>
    <t>Nabava parkirnih karata za 2020. godinu</t>
  </si>
  <si>
    <t>¤</t>
  </si>
  <si>
    <t>7/20-JN</t>
  </si>
  <si>
    <t>Ugovor o nabavi usluge održavanja i servisiranja fotokopirnih uređaja u Ministarstvu zdravstva</t>
  </si>
  <si>
    <t>UG-5/20</t>
  </si>
  <si>
    <t>50313200-4</t>
  </si>
  <si>
    <t>28.02.2020.</t>
  </si>
  <si>
    <t>D.D. Elektronički servis-trgovina, OIB: 88465664569</t>
  </si>
  <si>
    <t>13/2019</t>
  </si>
  <si>
    <t>UG-6/20</t>
  </si>
  <si>
    <t>Sklapanje ugovora na temelju Okvirnog sporazuma SDUSJN 13/2019-A</t>
  </si>
  <si>
    <t>HP-Hrvatska pošta d.d., OIB: 87311810356</t>
  </si>
  <si>
    <t>13.03.2020.</t>
  </si>
  <si>
    <t>01.03.2020. do 28.02.2022.</t>
  </si>
  <si>
    <t>Ugovor o nabavi poštanskih usluga za grupu B- paketi iznad 10 kg, žurne pošiljke, tiskanice, izravna pošta, pošiljke s plaćenim odgovorom te dopunske poštanske usluge u unutarnjem i međunarodnom prometu</t>
  </si>
  <si>
    <t>Sklapanje ugovora na temelju Okvirnog sporazuma SDUSJN 13/2019-B</t>
  </si>
  <si>
    <t>UG-7/20</t>
  </si>
  <si>
    <t>16/20-JN</t>
  </si>
  <si>
    <t>UG-3/20</t>
  </si>
  <si>
    <t>72267100-0</t>
  </si>
  <si>
    <t>Fakultet organizacije i informatike, OIB: 02024882310</t>
  </si>
  <si>
    <t>04.02.2020.</t>
  </si>
  <si>
    <t>Ugovor o nabavi tonera i tinti za grupu 1</t>
  </si>
  <si>
    <t>Ugovor o nabavi tonera i tinti za grupu 6</t>
  </si>
  <si>
    <t>UG-9/20</t>
  </si>
  <si>
    <t>UG-10/20</t>
  </si>
  <si>
    <t>11/2018</t>
  </si>
  <si>
    <t>Sklapanje ugovora na temelju Okvirnog sporazuma SDUSJN 11/2018-1</t>
  </si>
  <si>
    <t>Sklapanje ugovora na temelju Okvirnog sporazuma SDUSJN 11/2018-6</t>
  </si>
  <si>
    <t>Makromikro Grupa d.o.o., OIB: 50467974870</t>
  </si>
  <si>
    <t>03.04.2020.</t>
  </si>
  <si>
    <t>Ugovor o nabavi usluge održavanja i udomljavanja web sustava za prikupljanje podataka i analizu indikatora kvalitete zdravstvene zaštite</t>
  </si>
  <si>
    <t>Ugovor o nabavi poštanskih usluga za grupu A- pismovne pošiljke, preporučene pošiljke, pošiljke s označenom vrijednosti, paketi do 10 kg te dopunske poštanske usluge u unutarnjem i međunarodnom prometu</t>
  </si>
  <si>
    <t>NAR-28/2020</t>
  </si>
  <si>
    <t>19/20-JN</t>
  </si>
  <si>
    <t>Nabava videokonferencijskog sustava</t>
  </si>
  <si>
    <t>32232000-8</t>
  </si>
  <si>
    <t>SUPRA NET PROJEKT d.o.o., OIB: 89572027079</t>
  </si>
  <si>
    <t>10.02.2020.</t>
  </si>
  <si>
    <t>30 dana</t>
  </si>
  <si>
    <t>29/20-JN</t>
  </si>
  <si>
    <t>NAR-37/2020</t>
  </si>
  <si>
    <t>Usluga hitnog avionskog prijevoza Zagreb-Frankfurt-Zagreb</t>
  </si>
  <si>
    <t>19.02.2020.</t>
  </si>
  <si>
    <t>31/20-JN</t>
  </si>
  <si>
    <t>Nabava ugostiteljskih usluga za HR PRES 2020 događaj na stručnoj (B) razini - CMO-CNO-CDO sastanak</t>
  </si>
  <si>
    <t>NAR-51/2020</t>
  </si>
  <si>
    <t>MILENIJ HOTELI d.o.o., OIB: 78796880101</t>
  </si>
  <si>
    <t>26.02.2020.</t>
  </si>
  <si>
    <t>1 dan</t>
  </si>
  <si>
    <t>28/20-JN</t>
  </si>
  <si>
    <t>Nabava kriptiranog hard disk uređaj za zaštitu i unapređenje sigurnosti podataka</t>
  </si>
  <si>
    <t>NAR-53/2020</t>
  </si>
  <si>
    <t>30233000-1</t>
  </si>
  <si>
    <t>SOLE-COMMERCE d.o.o., OIB: 83079231626</t>
  </si>
  <si>
    <t>27.02.2020.</t>
  </si>
  <si>
    <t>26/20-JN</t>
  </si>
  <si>
    <t>Nabava servera i vatrozida za aplikaciju eCEZDLIH</t>
  </si>
  <si>
    <t>NAR-55/2020</t>
  </si>
  <si>
    <t>48517000-5</t>
  </si>
  <si>
    <t>CUSPIS d.o.o., OIB: 60933160251</t>
  </si>
  <si>
    <t>60 dana</t>
  </si>
  <si>
    <t>33/20-JN</t>
  </si>
  <si>
    <t>Usluga hitnog avionskog prijevoza Zagreb-Szolnok-Zagreb</t>
  </si>
  <si>
    <t>NAR-61/2020</t>
  </si>
  <si>
    <t>02.03.2020.</t>
  </si>
  <si>
    <t>05.03.2020.</t>
  </si>
  <si>
    <t>36/20-JN</t>
  </si>
  <si>
    <t>Usluga edukacije komuniciranja u kriznim situacijama kroz komunikacijski trening</t>
  </si>
  <si>
    <t>NAR-77/2020</t>
  </si>
  <si>
    <t>79416000-3</t>
  </si>
  <si>
    <t>38/20-JN</t>
  </si>
  <si>
    <t>Nabava dodatnih prijenosnih računala</t>
  </si>
  <si>
    <t>NAR-86/2020</t>
  </si>
  <si>
    <t>17.03.2020.</t>
  </si>
  <si>
    <t>Sancta Domenica d.o.o., OIB: 35409850545</t>
  </si>
  <si>
    <t>30213100-6</t>
  </si>
  <si>
    <t>39/20-JN</t>
  </si>
  <si>
    <t>Nabava nosnih cijevi i maske sa cjevčicama za kisik</t>
  </si>
  <si>
    <t>NAR-90/2020</t>
  </si>
  <si>
    <t>PHARMAMED-MADO d.o.o., OIB: 75221285697</t>
  </si>
  <si>
    <t>23.03.2020.</t>
  </si>
  <si>
    <t>43/20-JN</t>
  </si>
  <si>
    <t>Izolacijska komora za siguran prijevoz inficiranih osoba</t>
  </si>
  <si>
    <t>NAR-96/2020</t>
  </si>
  <si>
    <t>Rinigard d.o.o., OIB: 55503963392</t>
  </si>
  <si>
    <t>27.03.2020.</t>
  </si>
  <si>
    <t>40/20-JN</t>
  </si>
  <si>
    <t>Nabava tableta</t>
  </si>
  <si>
    <t>NAR-98/2020</t>
  </si>
  <si>
    <t>30213200-7</t>
  </si>
  <si>
    <t>INSTAR Informatika d.o.o., OIB: 64308723629</t>
  </si>
  <si>
    <t>31.03.2020.</t>
  </si>
  <si>
    <t>35/20-JN</t>
  </si>
  <si>
    <t>Osobna zaštitna odijela</t>
  </si>
  <si>
    <t>33140000-3</t>
  </si>
  <si>
    <t>64111000-7</t>
  </si>
  <si>
    <t>33760000-5</t>
  </si>
  <si>
    <t>2020/S 0F3-0006657</t>
  </si>
  <si>
    <t>30192110-5</t>
  </si>
  <si>
    <t>OS-13/20</t>
  </si>
  <si>
    <t>OS-14/20</t>
  </si>
  <si>
    <t>OS-15/20</t>
  </si>
  <si>
    <t>OS-16/20</t>
  </si>
  <si>
    <t>OS-17/20</t>
  </si>
  <si>
    <t>OS-18/20</t>
  </si>
  <si>
    <t>OS-19/20</t>
  </si>
  <si>
    <t>OS-20/20</t>
  </si>
  <si>
    <t>OS-21/20</t>
  </si>
  <si>
    <t>OS-22/20</t>
  </si>
  <si>
    <t>OS-23/20</t>
  </si>
  <si>
    <t>OS-24/20</t>
  </si>
  <si>
    <t>OS-25/20</t>
  </si>
  <si>
    <t>OS-26/20</t>
  </si>
  <si>
    <t>OS-27/20</t>
  </si>
  <si>
    <t>OS-28/20</t>
  </si>
  <si>
    <t>OS-29/20</t>
  </si>
  <si>
    <t>OS-30/20</t>
  </si>
  <si>
    <t>OS-31/20</t>
  </si>
  <si>
    <t>OS-32/20</t>
  </si>
  <si>
    <t>OS-33/20</t>
  </si>
  <si>
    <t>OS-34/20</t>
  </si>
  <si>
    <t>OS-35/20</t>
  </si>
  <si>
    <t>OS-36/20</t>
  </si>
  <si>
    <t>OS-37/20</t>
  </si>
  <si>
    <t>OS-38/20</t>
  </si>
  <si>
    <t>OS-39/20</t>
  </si>
  <si>
    <t>OS-40/20</t>
  </si>
  <si>
    <t>OS-41/20</t>
  </si>
  <si>
    <t>OS-42/20</t>
  </si>
  <si>
    <t>OS-43/20</t>
  </si>
  <si>
    <t>OS-44/20</t>
  </si>
  <si>
    <t>OS-45/20</t>
  </si>
  <si>
    <t>OS-46/20</t>
  </si>
  <si>
    <t>OS-47/20</t>
  </si>
  <si>
    <t>OS-48/20</t>
  </si>
  <si>
    <t>OS-49/20</t>
  </si>
  <si>
    <t>OS-50/20</t>
  </si>
  <si>
    <t>OS-51/20</t>
  </si>
  <si>
    <t>OS-52/20</t>
  </si>
  <si>
    <t>OS-53/20</t>
  </si>
  <si>
    <t>OS-54/20</t>
  </si>
  <si>
    <t>OS-55/20</t>
  </si>
  <si>
    <t>OS-56/20</t>
  </si>
  <si>
    <t>33600000-6</t>
  </si>
  <si>
    <t>21/20-JN</t>
  </si>
  <si>
    <t>Zamjena neispravnih dijelova vatrodojavne centrale i izrada projektne dokumentacije</t>
  </si>
  <si>
    <t>NAR-32/2020</t>
  </si>
  <si>
    <t>45343000-3</t>
  </si>
  <si>
    <t>11.02.2020.</t>
  </si>
  <si>
    <t>15 dana</t>
  </si>
  <si>
    <t>04.03.2020.</t>
  </si>
  <si>
    <t>8/20-JN</t>
  </si>
  <si>
    <t>30144400-4</t>
  </si>
  <si>
    <t>NAR-64/2020</t>
  </si>
  <si>
    <t>Nadoplata ENC računa Ministarstva zdravstva</t>
  </si>
  <si>
    <t>UG-60/20</t>
  </si>
  <si>
    <t>Plavi partner d.o.o., OIB: 36324723632</t>
  </si>
  <si>
    <t>48/19-OP</t>
  </si>
  <si>
    <t>Ugovor o javnoj nabavi usluga upravljanja projektom - Priprema analiza, studija, projektno-tehničke i ostale potrebne dokumentacije za projekt izgradnje Nacionalne dječje bolnice u Zagrebu</t>
  </si>
  <si>
    <t>72224000-1</t>
  </si>
  <si>
    <t>OKVIRNI SPORAZUM ZA NABAVU LIJEKOVA NA LISTAMA HZZO-A 
KOJI IMAJU GENERIČKE PARALELE ZA ZDRAVSTVENE USTANOVE U REPUBLICI HRVATSKOJ ZA TENDER I. GRUPE  6, 7, 11, 12, 13, 14, 15, 17, 35, 39, 40, 41 i 42 PREDMETA NABAVE</t>
  </si>
  <si>
    <t>OKVIRNI SPORAZUM ZA NABAVU LIJEKOVA NA LISTAMA HZZO-A 
KOJI IMAJU GENERIČKE PARALELE ZA ZDRAVSTVENE USTANOVE U REPUBLICI HRVATSKOJ ZA TENDER I. GRUPE 16, 23, 26, 27, 49 i 50 PREDMETA NABAVE</t>
  </si>
  <si>
    <t>OKVIRNI SPORAZUM ZA NABAVU LIJEKOVA NA LISTAMA HZZO-A 
KOJI IMAJU GENERIČKE PARALELE ZA ZDRAVSTVENE USTANOVE U REPUBLICI HRVATSKOJ ZA TENDER I. GRUPE 5, 18, 25, 28, 32, 44 i 46 PREDMETA NABAVE</t>
  </si>
  <si>
    <t>OKVIRNI SPORAZUM ZA NABAVU LIJEKOVA NA LISTAMA HZZO-A 
KOJI IMAJU GENERIČKE PARALELE ZA ZDRAVSTVENE USTANOVE U REPUBLICI HRVATSKOJ ZA TENDER I. GRUPE 3, 4, 8, 9, 10, 21, 22, 24, 29, 30, 31, 33, 34, 36, 45, 47 i 48 PREDMETA NABAVE</t>
  </si>
  <si>
    <t>OKVIRNI SPORAZUM ZA NABAVU LIJEKOVA NA LISTAMA HZZO-A 
KOJI IMAJU GENERIČKE PARALELE ZA ZDRAVSTVENE USTANOVE U REPUBLICI HRVATSKOJ ZA TENDER II. GRUPE  53, 54, 56, 57, 58, 61, 67, 68, 69, 
74, 75, 79, 81, 82, 83, 86, 94 i 95 PREDMETA NABAVE</t>
  </si>
  <si>
    <t>OKVIRNI SPORAZUM ZA NABAVU LIJEKOVA NA LISTAMA HZZO-A 
KOJI IMAJU GENERIČKE PARALELE ZA ZDRAVSTVENE USTANOVE U REPUBLICI HRVATSKOJ ZA TENDER II. GRUPE 72 i 78 PREDMETA NABAVE</t>
  </si>
  <si>
    <t>OKVIRNI SPORAZUM ZA NABAVU LIJEKOVA NA LISTAMA HZZO-A 
KOJI IMAJU GENERIČKE PARALELE ZA ZDRAVSTVENE USTANOVE U REPUBLICI HRVATSKOJ ZA TENDER II. GRUPE 55, 70, 84, 85, 89, 90, 91, 92 i 93 PREDMETA NABAVE</t>
  </si>
  <si>
    <t>OKVIRNI SPORAZUM ZA NABAVU LIJEKOVA NA LISTAMA HZZO-A 
KOJI IMAJU GENERIČKE PARALELE ZA ZDRAVSTVENE USTANOVE U REPUBLICI HRVATSKOJ ZA TENDER II. GRUPE 51, 52, 59, 60, 62, 63, 64, 65, 66, 71, 73, 76, 77, 88, 96 i 97 PREDMETA NABAVE</t>
  </si>
  <si>
    <t>OKVIRNI SPORAZUM ZA NABAVU LIJEKOVA NA LISTAMA HZZO-A 
KOJI IMAJU GENERIČKE PARALELE ZA ZDRAVSTVENE USTANOVE U REPUBLICI HRVATSKOJ ZA TENDER III. GRUPE  104, 105, 106, 115, 116, 117, 118, 120, 121, 122, 123, 127, 128, 132, 133, 135, 137, 138, 140, 141 i 143 PREDMETA NABAVE</t>
  </si>
  <si>
    <t>OKVIRNI SPORAZUM ZA NABAVU LIJEKOVA NA LISTAMA HZZO-A 
KOJI IMAJU GENERIČKE PARALELE ZA ZDRAVSTVENE USTANOVE U REPUBLICI HRVATSKOJ ZA TENDER III. GRUPE 98, 99, 100, 102, 103, 114, 124, 134 i 136 PREDMETA NABAVE</t>
  </si>
  <si>
    <t>OKVIRNI SPORAZUM ZA NABAVU LIJEKOVA NA LISTAMA HZZO-A 
KOJI IMAJU GENERIČKE PARALELE ZA ZDRAVSTVENE USTANOVE U REPUBLICI HRVATSKOJ ZA TENDER III. GRUPE 101, 107, 108, 109, 110, 111, 112, 113, 119, 125, 126, 129, 130, 131 i 142 PREDMETA NABAVE</t>
  </si>
  <si>
    <t>OKVIRNI SPORAZUM ZA NABAVU LIJEKOVA NA LISTAMA HZZO-A 
KOJI IMAJU GENERIČKE PARALELE ZA ZDRAVSTVENE USTANOVE U REPUBLICI HRVATSKOJ ZA TENDER IV. GRUPU 181 PREDMETA NABAVE</t>
  </si>
  <si>
    <t>OKVIRNI SPORAZUM ZA NABAVU LIJEKOVA NA LISTAMA HZZO-A 
KOJI IMAJU GENERIČKE PARALELE ZA ZDRAVSTVENE USTANOVE U REPUBLICI HRVATSKOJ ZA TENDER IV. GRUPE  146, 147, 148, 151, 152, 154, 157, 158, 159, 161, 165, 166, 168, 169, 170, 171, 174, 175, 178, 179, 180 i 185 PREDMETA NABAVE</t>
  </si>
  <si>
    <t>OKVIRNI SPORAZUM ZA NABAVU LIJEKOVA NA LISTAMA HZZO-A 
KOJI IMAJU GENERIČKE PARALELE ZA ZDRAVSTVENE USTANOVE U REPUBLICI HRVATSKOJ ZA TENDER IV. GRUPE 153 i 184 PREDMETA NABAVE</t>
  </si>
  <si>
    <t>OKVIRNI SPORAZUM ZA NABAVU LIJEKOVA NA LISTAMA HZZO-A 
KOJI IMAJU GENERIČKE PARALELE ZA ZDRAVSTVENE USTANOVE U REPUBLICI HRVATSKOJ ZA TENDER IV. GRUPE 144, 145, 160, 164, 167, 172, 173, 183, 186, 187 i 188 PREDMETA NABAVE</t>
  </si>
  <si>
    <t>OKVIRNI SPORAZUM ZA NABAVU LIJEKOVA NA LISTAMA HZZO-A 
KOJI IMAJU GENERIČKE PARALELE ZA ZDRAVSTVENE USTANOVE U REPUBLICI HRVATSKOJ ZA TENDER IV. GRUPE 149, 150, 155, 156, 162, 163, 177 i 182 PREDMETA NABAVE</t>
  </si>
  <si>
    <t>OKVIRNI SPORAZUM ZA NABAVU LIJEKOVA NA LISTAMA HZZO-A 
KOJI IMAJU GENERIČKE PARALELE ZA ZDRAVSTVENE USTANOVE U REPUBLICI HRVATSKOJ ZA TENDER V. GRUPA 196 PREDMETA NABAVE</t>
  </si>
  <si>
    <t>OKVIRNI SPORAZUM ZA NABAVU LIJEKOVA NA LISTAMA HZZO-A 
KOJI IMAJU GENERIČKE PARALELE ZA ZDRAVSTVENE USTANOVE U REPUBLICI HRVATSKOJ ZA TENDER V. GRUPE 192, 193, 195, 203, 209, 210, 211, 212, 213, 214, 216, 223, 225, 226, 227 i 231 PREDMETA NABAVE</t>
  </si>
  <si>
    <t>OKVIRNI SPORAZUM ZA NABAVU LIJEKOVA NA LISTAMA HZZO-A KOJI IMAJU GENERIČKE PARALELE ZA ZDRAVSTVENE USTANOVE U REPUBLICI HRVATSKOJ ZA TENDER V. GRUPE  189, 190, 194, 198, 200, 202, 204, 206, 207, 
208, 217, 221, 228, 229, 233, 235, 237 i 238 PREDMETA NABAVE</t>
  </si>
  <si>
    <t>OKVIRNI SPORAZUM ZA NABAVU LIJEKOVA NA LISTAMA HZZO-A KOJI IMAJU GENERIČKE PARALELE ZA ZDRAVSTVENE USTANOVE U REPUBLICI HRVATSKOJ ZA TENDER V. GRUPA 199 PREDMETA NABAVE</t>
  </si>
  <si>
    <t>OKVIRNI SPORAZUM ZA NABAVU LIJEKOVA NA LISTAMA HZZO-A 
KOJI IMAJU GENERIČKE PARALELE ZA ZDRAVSTVENE USTANOVE U REPUBLICI HRVATSKOJ ZA TENDER VI. GRUPE 241, 242, 246, 260, 261 i 274 PREDMETA NABAVE</t>
  </si>
  <si>
    <t>OKVIRNI SPORAZUM ZA NABAVU LIJEKOVA NA LISTAMA HZZO-A KOJI IMAJU GENERIČKE PARALELE ZA ZDRAVSTVENE USTANOVE U REPUBLICI HRVATSKOJ ZA TENDER VI. GRUPE 243, 244, 245, 250, 251, 252, 253, 254, 264, 275, 277, 278, 279, 280, 281, 282, 283 i 285 PREDMETA NABAVE</t>
  </si>
  <si>
    <t>OKVIRNI SPORAZUM ZA NABAVU LIJEKOVA NA LISTAMA HZZO-A KOJI IMAJU GENERIČKE PARALELE ZA ZDRAVSTVENE USTANOVE U REPUBLICI HRVATSKOJ ZA TENDER VI. GRUPU 262 PREDMETA NABAVE</t>
  </si>
  <si>
    <t>OKVIRNI SPORAZUM ZA NABAVU LIJEKOVA NA LISTAMA HZZO-A KOJI IMAJU GENERIČKE PARALELE ZA ZDRAVSTVENE USTANOVE U REPUBLICI HRVATSKOJ ZA TENDER VI. GRUPE  239, 240, 255, 256, 257, 258, 259, 263, 265, 
267, 269, 271, 272, 273, 276 i 284 PREDMETA NABAVE</t>
  </si>
  <si>
    <t>OKVIRNI SPORAZUM ZA NABAVU LIJEKOVA NA LISTAMA HZZO-A KOJI IMAJU GENERIČKE PARALELE ZA ZDRAVSTVENE USTANOVE U REPUBLICI HRVATSKOJ ZA TENDER VI. GRUPE 268 i 270 PREDMETA NABAVE</t>
  </si>
  <si>
    <t>OKVIRNI SPORAZUM ZA NABAVU LIJEKOVA NA LISTAMA HZZO-A KOJI IMAJU GENERIČKE PARALELE ZA ZDRAVSTVENE USTANOVE U REPUBLICI HRVATSKOJ ZA TENDER VII. GRUPE 292, 298, 302, 306, 307, 308, 309, 310, 311, 312, 313, 314, 315, 316, 317, 318, 319, 322, 323, 324, 325, 326 i 327 PREDMETA NABAVE</t>
  </si>
  <si>
    <t>OKVIRNI SPORAZUM ZA NABAVU LIJEKOVA NA LISTAMA HZZO-A KOJI IMAJU GENERIČKE PARALELE ZA ZDRAVSTVENE USTANOVE U REPUBLICI HRVATSKOJ ZA TENDER VII. GRUPE 286, 287, 288, 295, 296, 300, 301, 303, 304,
 305, 320, 321 i 329 PREDMETA NABAVE</t>
  </si>
  <si>
    <t>OKVIRNI SPORAZUM ZA NABAVU LIJEKOVA NA LISTAMA HZZO-A KOJI IMAJU GENERIČKE PARALELE ZA ZDRAVSTVENE USTANOVE U REPUBLICI HRVATSKOJ ZA TENDER VII. GRUPA 330 PREDMETA NABAVE</t>
  </si>
  <si>
    <t>OKVIRNI SPORAZUM ZA NABAVU LIJEKOVA NA LISTAMA HZZO-A KOJI IMAJU GENERIČKE PARALELE ZA ZDRAVSTVENE USTANOVE U REPUBLICI HRVATSKOJ ZA TENDER VII. GRUPE 289, 290, 291, 293, 294, 297, 299 i 328 PREDMETA NABAVE</t>
  </si>
  <si>
    <t>OKVIRNI SPORAZUM ZA NABAVU LIJEKOVA NA LISTAMA HZZO-A KOJI IMAJU GENERIČKE PARALELE ZA ZDRAVSTVENE USTANOVE U REPUBLICI HRVATSKOJ ZA TENDER VIII. GRUPE 333, 334, 335, 336, 344, 349, 350, 356, 357, 364, 371, 372, 373 i 376 PREDMETA NABAVE</t>
  </si>
  <si>
    <t>OKVIRNI SPORAZUM ZA NABAVU LIJEKOVA NA LISTAMA HZZO-A KOJI IMAJU GENERIČKE PARALELE ZA ZDRAVSTVENE USTANOVE U REPUBLICI HRVATSKOJ ZA TENDER VIII. GRUPE 337, 338, 340, 342, 346, 347, 351, 353, 354, 355, 359, 360, 361, 362, 369, 370, 374 i 375 PREDMETA NABAVE</t>
  </si>
  <si>
    <t>OKVIRNI SPORAZUM ZA NABAVU LIJEKOVA NA LISTAMA HZZO-A KOJI IMAJU GENERIČKE PARALELE ZA ZDRAVSTVENE USTANOVE U REPUBLICI HRVATSKOJ ZA TENDER VIII. GRUPE 332 i 358 PREDMETA NABAVE</t>
  </si>
  <si>
    <t>OKVIRNI SPORAZUM ZA NABAVU LIJEKOVA NA LISTAMA HZZO-A KOJI IMAJU GENERIČKE PARALELE ZA ZDRAVSTVENE USTANOVE U REPUBLICI HRVATSKOJ ZA TENDER VIII. GRUPE 331, 339, 341, 345, 348, 365, 366, 367 i 368 PREDMETA NABAVE</t>
  </si>
  <si>
    <t>OKVIRNI SPORAZUM ZA NABAVU LIJEKOVA NA LISTAMA HZZO-A KOJI IMAJU GENERIČKE PARALELE ZA ZDRAVSTVENE USTANOVE U REPUBLICI HRVATSKOJ ZA TENDER IX. GRUPE 377, 378, 380, 381, 382, 384, 386, 387, 392, 399, 400, 401, 406, 407, 408, 419 i 421 PREDMETA NABAVE</t>
  </si>
  <si>
    <t>OKVIRNI SPORAZUM ZA NABAVU LIJEKOVA NA LISTAMA HZZO-A KOJI IMAJU GENERIČKE PARALELE ZA ZDRAVSTVENE USTANOVE U REPUBLICI HRVATSKOJ ZA TENDER IX. GRUPE 390, 403, 404, 405, 409, 416, 417, 420, 422 i 423 PREDMETA NABAVE</t>
  </si>
  <si>
    <t>OKVIRNI SPORAZUM ZA NABAVU LIJEKOVA NA LISTAMA HZZO-A KOJI IMAJU GENERIČKE PARALELE ZA ZDRAVSTVENE USTANOVE U REPUBLICI HRVATSKOJ ZA TENDER IX. GRUPE 379, 393 i 394 PREDMETA NABAVE</t>
  </si>
  <si>
    <t>OKVIRNI SPORAZUM ZA NABAVU LIJEKOVA NA LISTAMA HZZO-A KOJI IMAJU GENERIČKE PARALELE ZA ZDRAVSTVENE USTANOVE U REPUBLICI HRVATSKOJ ZA TENDER IX. GRUPE 383, 391, 395, 396, 397, 398, 402, 410 i 415 PREDMETA NABAVE</t>
  </si>
  <si>
    <t>OKVIRNI SPORAZUM ZA NABAVU LIJEKOVA NA LISTAMA HZZO-A KOJI IMAJU GENERIČKE PARALELE ZA ZDRAVSTVENE USTANOVE U REPUBLICI HRVATSKOJ ZA TENDER IX. GRUPU 385 PREDMETA NABAVE</t>
  </si>
  <si>
    <t>OKVIRNI SPORAZUM ZA NABAVU LIJEKOVA NA LISTAMA HZZO-A KOJI IMAJU GENERIČKE PARALELE ZA ZDRAVSTVENE USTANOVE U REPUBLICI HRVATSKOJ ZA TENDER X. GRUPE 425, 426, 427, 428, 429, 433, 434, 435, 436, 439, 444, 445, 446, 447, 451, 452, 453, 455, 456, 457, 459 i 462 PREDMETA NABAVE</t>
  </si>
  <si>
    <t>OKVIRNI SPORAZUM ZA NABAVU LIJEKOVA NA LISTAMA HZZO-A KOJI IMAJU GENERIČKE PARALELE ZA ZDRAVSTVENE USTANOVE U REPUBLICI HRVATSKOJ ZA TENDER X. GRUPE 424, 430, 431, 440, 441, 448, 449, 
454 i 458 PREDMETA NABAVE</t>
  </si>
  <si>
    <t>OKVIRNI SPORAZUM ZA NABAVU LIJEKOVA NA LISTAMA HZZO-A KOJI IMAJU GENERIČKE PARALELE ZA ZDRAVSTVENE USTANOVE U REPUBLICI HRVATSKOJ ZA TENDER X. GRUPE 438, 442, 443, 450 i 460 PREDMETA NABAVE</t>
  </si>
  <si>
    <t>OKVIRNI SPORAZUM ZA NABAVU LIJEKOVA NA LISTAMA HZZO-A KOJI IMAJU GENERIČKE PARALELE ZA ZDRAVSTVENE USTANOVE U REPUBLICI HRVATSKOJ ZA TENDER X. GRUPU 461 PREDMETA NABAVE</t>
  </si>
  <si>
    <t>97/19-OP</t>
  </si>
  <si>
    <t>98/19-OP</t>
  </si>
  <si>
    <t>99/19-OP</t>
  </si>
  <si>
    <t>100/19-OP</t>
  </si>
  <si>
    <t>101/19-OP</t>
  </si>
  <si>
    <t>102/19-OP</t>
  </si>
  <si>
    <t>103/19-OP</t>
  </si>
  <si>
    <t>104/19-OP</t>
  </si>
  <si>
    <t>105/19-OP</t>
  </si>
  <si>
    <t>106/19-OP</t>
  </si>
  <si>
    <t>2020/S 0F3-0017379</t>
  </si>
  <si>
    <t>2020/S 0F3-0017462</t>
  </si>
  <si>
    <t>2020/S 0F3-0017494</t>
  </si>
  <si>
    <t>2020/S 0F3-0017523</t>
  </si>
  <si>
    <t>2020/S 0F3-0018040</t>
  </si>
  <si>
    <t>2020/S 0F3-0018308</t>
  </si>
  <si>
    <t>2020/S 0F3-0017556</t>
  </si>
  <si>
    <t>2020/S 0F3-0017588</t>
  </si>
  <si>
    <t>2020/S 0F3-0017682</t>
  </si>
  <si>
    <t>2020/S 0F3-0017701</t>
  </si>
  <si>
    <t>UG-12/20</t>
  </si>
  <si>
    <t>UG-59/20</t>
  </si>
  <si>
    <t>CUS - najam servera za Oracle baze do završetka migracije ili do 31.12.2020.</t>
  </si>
  <si>
    <t>UG-63/20</t>
  </si>
  <si>
    <t>Phoenix farmacija d.o.o., OIB: 36755252122</t>
  </si>
  <si>
    <t>OKTAL PHARMA d.o.o., OIB: 30750621355</t>
  </si>
  <si>
    <t>ROCHE d.o.o., OIB: 18787746778</t>
  </si>
  <si>
    <t>MEDIKA d.d., OIB: 94818858923</t>
  </si>
  <si>
    <t>B.BRAUN ADRIA D.O.O., OIB: 52275049572</t>
  </si>
  <si>
    <t>PharmaS d.o.o., OIB: 27160291533</t>
  </si>
  <si>
    <t>ALPHA-MEDICAL d.o.o., OIB: 47685685842</t>
  </si>
  <si>
    <t>30200000-1</t>
  </si>
  <si>
    <t>30/20-JN</t>
  </si>
  <si>
    <t>Ugovor o opskrbi krajnjeg kupca električnom energijom- grupa 1</t>
  </si>
  <si>
    <t>Sklapanje ugovora na temelju Okvirnog sporazuma SDUSJN 12/2019-1</t>
  </si>
  <si>
    <t>12/2019</t>
  </si>
  <si>
    <t>HEP OPSKRBA d.o.o., OIB: 63073332379</t>
  </si>
  <si>
    <t>01.04.2020. do 31.03.2022.</t>
  </si>
  <si>
    <t>NAR-116/2020</t>
  </si>
  <si>
    <t>NAR-117/2020</t>
  </si>
  <si>
    <t>NAR-120/2020</t>
  </si>
  <si>
    <t>05.05.2020.</t>
  </si>
  <si>
    <t>Medicinska - osobna antivirusna oprema - COVID-19</t>
  </si>
  <si>
    <t>NAR-126/2020</t>
  </si>
  <si>
    <t>14.05.2020.</t>
  </si>
  <si>
    <t>Nabava izvorske vode za piće</t>
  </si>
  <si>
    <t>22.04.2020.</t>
  </si>
  <si>
    <t>23.04.2020.</t>
  </si>
  <si>
    <t>46/20-JN</t>
  </si>
  <si>
    <t>28.04.2020.</t>
  </si>
  <si>
    <t>do 31.12.2020.</t>
  </si>
  <si>
    <t>ERICSSON NIKOLA TESLA d.d., OIB: 84214771175</t>
  </si>
  <si>
    <t>Produljenje licenci Trend Micro Smart Protection Complete antivirusne zaštite za razdoblje od 12 mjeseci</t>
  </si>
  <si>
    <t>CompING d.o.o., OIB: 09201087238</t>
  </si>
  <si>
    <t>48760000-3</t>
  </si>
  <si>
    <t> 2020/ 0BU-00392</t>
  </si>
  <si>
    <t>14/20-JN</t>
  </si>
  <si>
    <t>33000000-0</t>
  </si>
  <si>
    <t>48/20-JN</t>
  </si>
  <si>
    <t>51/20-JN</t>
  </si>
  <si>
    <t>41110000-3</t>
  </si>
  <si>
    <t>Sveti Rok d.o.o., OIB: 36945428337</t>
  </si>
  <si>
    <t>49/20-JN</t>
  </si>
  <si>
    <t>42510000-4</t>
  </si>
  <si>
    <t>ITS CONSULTING d.o.o., OIB: 25040735127</t>
  </si>
  <si>
    <t>08.05.2020.</t>
  </si>
  <si>
    <t>09310000-5</t>
  </si>
  <si>
    <t>2020/S 0F3-0017834</t>
  </si>
  <si>
    <t>Ingpro d.o.o., OIB: 93205229945</t>
  </si>
  <si>
    <t>6/2019</t>
  </si>
  <si>
    <t>Sklapanje ugovora na temelju Okvirnog sporazuma SDUSJN 6/2019-2</t>
  </si>
  <si>
    <t>30192000-1</t>
  </si>
  <si>
    <t>30.04.2020.</t>
  </si>
  <si>
    <t>29.04.2020.</t>
  </si>
  <si>
    <t>27.04.2020.</t>
  </si>
  <si>
    <t>04.05.2020.</t>
  </si>
  <si>
    <t>06.04.2020.</t>
  </si>
  <si>
    <t>Ugovor o nabavi uredskog materijala Grupa 2- papir za ispis i kopiranje i ostala papirna konfekcija</t>
  </si>
  <si>
    <t>08.05.2020. do 08.05.2022.</t>
  </si>
  <si>
    <t>15.05.2020.</t>
  </si>
  <si>
    <t>Ugovor o nabavi tonera i tinti za grupu 3</t>
  </si>
  <si>
    <t>UG-58/20</t>
  </si>
  <si>
    <t>Sklapanje ugovora na temelju Okvirnog sporazuma SDUSJN 11/2018-3</t>
  </si>
  <si>
    <t>Zajednica ponuditelja: BIRODOM d.o.o., OIB: 47794513055, INGPRO d.o.o., OIB: 93205229945, TIP Zagreb d.o.o., OIB: 36198195227, ZVIBOR d.o.o., OIB: 03454358063</t>
  </si>
  <si>
    <t>21.05.2020.</t>
  </si>
  <si>
    <t>21.05.2020. do 21.05.2021.</t>
  </si>
  <si>
    <t>Sklapanje ugovora na temelju Okvirnog sporazuma SDUSJN 6/2019-3</t>
  </si>
  <si>
    <t>UG-61/20</t>
  </si>
  <si>
    <t>Ugovor o nabavi uredskog materijala Grupa 3- tiskanice, kuverte i ostali papirnati uredski materijal</t>
  </si>
  <si>
    <t>Zajednica ponuditelja: Makromikro Grupa d.o.o., OIB: 50467974870, Narodne novine d.d., OIB: 64546066176, Osječka trgovina papirom d.o.o., OIB: 90649953509, Dinarid d.o.o., OIB: 80633749087</t>
  </si>
  <si>
    <t>28.05.2020.</t>
  </si>
  <si>
    <t>28.05.2020. do 28.05.2022.</t>
  </si>
  <si>
    <t>Ugovor o nabavi uredskog materijala Grupa 4- uredski i pisaći pribor i ostali uredski materijali</t>
  </si>
  <si>
    <t>Sklapanje ugovora na temelju Okvirnog sporazuma SDUSJN 6/2019-4</t>
  </si>
  <si>
    <t>UG-62/20</t>
  </si>
  <si>
    <t>UG-64/20</t>
  </si>
  <si>
    <t>38/19-OP</t>
  </si>
  <si>
    <t>28.05.2020. do 28.11.2021.</t>
  </si>
  <si>
    <t>NCE Consulting Engineers GmbH &amp; CO KG</t>
  </si>
  <si>
    <t>Ugovor o obavljanju usluge izrade studije izvodljivosti za projekt "Izgradnja Nacionalne dječje bolnice" u prostoru nedovršene Sveučilišne bolnice na lokaciji Blato u Zagrebu</t>
  </si>
  <si>
    <t>2020/S 0F3-0020072</t>
  </si>
  <si>
    <t>2020/S 0F3-0020427</t>
  </si>
  <si>
    <t>71241000-9</t>
  </si>
  <si>
    <t>Vamed Standortentwicklung und Engineering GmbH, OIB: 65864690962; Institut IGH d.d., OIB: 79766124714; PPP Centar d.o.o., OIB: 21834174998</t>
  </si>
  <si>
    <t>Nabava medicinske opreme (COVID-19)</t>
  </si>
  <si>
    <t>15/20-OP</t>
  </si>
  <si>
    <t>Okvirni sporazum za nabavu usluga sanitetskog cestovnog prijevoza organa, pacijenata (uz pratnju liječnika prema potrebi) i transplantacijskih timova</t>
  </si>
  <si>
    <t>OS-68/20</t>
  </si>
  <si>
    <t>PACIJENT DVA ustanova za zdravstvenu skrb, OIB: 03282560048</t>
  </si>
  <si>
    <t>24.06.2020.</t>
  </si>
  <si>
    <t>2 godine</t>
  </si>
  <si>
    <t>UG-71/20</t>
  </si>
  <si>
    <t>NAR-138/2020</t>
  </si>
  <si>
    <t>NAR-159/2020</t>
  </si>
  <si>
    <t>NAR-160/2020</t>
  </si>
  <si>
    <t>Ugovor o nabavi tonera i tinti za grupu 5</t>
  </si>
  <si>
    <t>UG-57/20</t>
  </si>
  <si>
    <t>Sklapanje ugovora na temelju Okvirnog sporazuma SDUSJN 11/2018-5</t>
  </si>
  <si>
    <t>INSEPO d.o.o., OIB: 92528715879</t>
  </si>
  <si>
    <t>29.04.2020. do 29.04.2021.</t>
  </si>
  <si>
    <t>11/2017</t>
  </si>
  <si>
    <t>UG-69/20</t>
  </si>
  <si>
    <t>do 13.06.2021.</t>
  </si>
  <si>
    <t>12.06.2020.</t>
  </si>
  <si>
    <t>Hrvatski Telekom d.d., OIB: 81793146560</t>
  </si>
  <si>
    <t>Servisni radovi, dobava, zamjena i ugradnja dijelova klima uređaja i sistemskoj sali</t>
  </si>
  <si>
    <t>Hitna sanacija štete uzrokovane potresom</t>
  </si>
  <si>
    <t>62/20-JN</t>
  </si>
  <si>
    <t>45453100-8</t>
  </si>
  <si>
    <t>TONČEK COLOR GRADITELJSTVO, OIB: 29334463172</t>
  </si>
  <si>
    <t>61/20-JN</t>
  </si>
  <si>
    <t>Usluga hitnog avionskog prijevoza Zagreb-Munich-Zagreb</t>
  </si>
  <si>
    <t>01.06.2020.</t>
  </si>
  <si>
    <t>63/20-JN</t>
  </si>
  <si>
    <t>Usluga hitnog avionskog prijevoza Zagreb-Graz</t>
  </si>
  <si>
    <t>NAR-166/2020</t>
  </si>
  <si>
    <t>64/20-JN</t>
  </si>
  <si>
    <t>Izrada publikacije HR PRESS 2020</t>
  </si>
  <si>
    <t>22120000-7</t>
  </si>
  <si>
    <t>29.06.2020.</t>
  </si>
  <si>
    <t>67/20-JN</t>
  </si>
  <si>
    <t>Usluga hitnog avionskog prijevoza Zagreb-Beč</t>
  </si>
  <si>
    <t>10.07.2020.</t>
  </si>
  <si>
    <t>UG-65/20</t>
  </si>
  <si>
    <t>20/20-JN</t>
  </si>
  <si>
    <t>Ugovor o nabavi usluga održavanja IT aplikacije e-Translpant</t>
  </si>
  <si>
    <t>72610000-9</t>
  </si>
  <si>
    <t>ZERAXO d.o.o.; OIB: 25157435812</t>
  </si>
  <si>
    <t>2020/S 0F3-0025687</t>
  </si>
  <si>
    <t>60100000-9</t>
  </si>
  <si>
    <t> 2020/S 0F3-0019068</t>
  </si>
  <si>
    <t>2020/S 0F3-0022233</t>
  </si>
  <si>
    <t>2020/S 0F3-0020635</t>
  </si>
  <si>
    <t>2020/S 0F3-0020983</t>
  </si>
  <si>
    <t>2020/S 0F3-0023777</t>
  </si>
  <si>
    <t>FOTOSOFT d.o.o., OIB: 19055683218</t>
  </si>
  <si>
    <t>2020/ 0BU-00722</t>
  </si>
  <si>
    <t>69/20-JN</t>
  </si>
  <si>
    <t>Usluga hitnog avionskog prijevoza Zagreb-Dresden-Zagreb</t>
  </si>
  <si>
    <t>NAR-175/2020</t>
  </si>
  <si>
    <t>24.07.2020.</t>
  </si>
  <si>
    <t>NAR-177/2020</t>
  </si>
  <si>
    <t>70/20-JN</t>
  </si>
  <si>
    <t>Usluga hitnog avionskog prijevoza Hamburg-Zagreb</t>
  </si>
  <si>
    <t>28.07.2020.</t>
  </si>
  <si>
    <t>71/20-JN</t>
  </si>
  <si>
    <t>Usluga hitnog avionskog prijevoza Brussels-Zagreb</t>
  </si>
  <si>
    <t>NAR-178/2020</t>
  </si>
  <si>
    <t>30.07.2020.</t>
  </si>
  <si>
    <t>OKVIRNI SPORAZUM ZA NABAVU LIJEKOVA NA LISTAMA HZZO-A KOJI IMAJU GENERIČKE PARALELE ZA ZDRAVSTVENE USTANOVE U REPUBLICI HRVATSKOJ ZA TENDER V. GRUPA 234 PREDMETA NABAVE</t>
  </si>
  <si>
    <t>14.07.2020.</t>
  </si>
  <si>
    <t>Narudžbenica stornirana</t>
  </si>
  <si>
    <t>19.06.2020.</t>
  </si>
  <si>
    <t>NAR-158/2020</t>
  </si>
  <si>
    <t>16.03.2020.</t>
  </si>
  <si>
    <t>02.06.2020.</t>
  </si>
  <si>
    <t>01.07.2020.</t>
  </si>
  <si>
    <t>16.06.2020.</t>
  </si>
  <si>
    <t>13.05.2020.</t>
  </si>
  <si>
    <t>24.04.2020.</t>
  </si>
  <si>
    <t>22.05.2020.</t>
  </si>
  <si>
    <t>12.03.2020.</t>
  </si>
  <si>
    <t>25.02.2020.</t>
  </si>
  <si>
    <t>01.04.2020.</t>
  </si>
  <si>
    <t>12.02.2020.</t>
  </si>
  <si>
    <t>22.01.2020.</t>
  </si>
  <si>
    <t>24.03.2020.</t>
  </si>
  <si>
    <t>18.06.2020.</t>
  </si>
  <si>
    <t>MOBIS-electronic d.o.o., OIB: 10765466090</t>
  </si>
  <si>
    <t>2020/S F21-0011609</t>
  </si>
  <si>
    <t>2020/S 0F3-0029099</t>
  </si>
  <si>
    <t>OKVIRNI SPORAZUM ZA NABAVU LIJEKOVA NA LISTAMA HZZO-A KOJI IMAJU GENERIČKE PARALELE ZA ZDRAVSTVENE USTANOVE U REPUBLICI HRVATSKOJ ZA TENDER VI. GRUPA 258 PREDMETA NABAVE</t>
  </si>
  <si>
    <t>OS-74/20</t>
  </si>
  <si>
    <t>BioGnost d.o.o., OIB: 05273195306</t>
  </si>
  <si>
    <t>31.07.2020.</t>
  </si>
  <si>
    <t>OKVIRNI SPORAZUM ZA NABAVU LIJEKOVA NA LISTAMA HZZO-A KOJI IMAJU GENERIČKE PARALELE ZA ZDRAVSTVENE USTANOVE U REPUBLICI HRVATSKOJ ZA TENDER VI. GRUPA 266 PREDMETA NABAVE</t>
  </si>
  <si>
    <t>OS-75/20</t>
  </si>
  <si>
    <t>06.08.2020.</t>
  </si>
  <si>
    <t>25/20-JN</t>
  </si>
  <si>
    <t>Savjetodavne i komunikacijske usluge u području odnosa s javnošću za Ministarstvo zdravstva</t>
  </si>
  <si>
    <t>04.08.2020.</t>
  </si>
  <si>
    <t>PRECLARUS KOMUNIKACIJE d.o.o., OIB: 23441169203</t>
  </si>
  <si>
    <t>NAR-179/2020</t>
  </si>
  <si>
    <t>07.08.2020.</t>
  </si>
  <si>
    <t>21.08.2020.</t>
  </si>
  <si>
    <t>NAR-69/2020</t>
  </si>
  <si>
    <t>NAR-66/2020</t>
  </si>
  <si>
    <t>MEDITEX proizvodnja medicinske opreme, OIB: 54980097571</t>
  </si>
  <si>
    <t>11.03.2020.</t>
  </si>
  <si>
    <t>NAR-188/2020</t>
  </si>
  <si>
    <t>73/20-JN</t>
  </si>
  <si>
    <t>Usluga hitnog avionskog prijevoza Zagreb-Split-Zagreb</t>
  </si>
  <si>
    <t>27.08.2020.</t>
  </si>
  <si>
    <t>NAR-144/2020; NAR-145/2020; NAR-146/2020; NAR-154/2020; NAR-157/2020</t>
  </si>
  <si>
    <t>08.06.2020.; 08.06.2020.; 08.06.2020.; 15.06.2020.; 18.06.2020.</t>
  </si>
  <si>
    <t>Ugovor o javnoj nabavi usluga prijevoda službenih dokumenata i usmenog prevođenja za potrebe Ministarstva zdravstva za razdoblje od 1 godine (temeljem OS-53/19)</t>
  </si>
  <si>
    <t>PRESSCUT d.o.o., OIB: 34672089688</t>
  </si>
  <si>
    <t>Blue Marbel Translations d.o.o., OIB: 34159385305</t>
  </si>
  <si>
    <t>30/19-OP</t>
  </si>
  <si>
    <t>UG-76/20</t>
  </si>
  <si>
    <t>79530000-8</t>
  </si>
  <si>
    <t>Ugovor o javnoj nabavi usluga sanitetskog cestovnog prijevoza organa, pacijenata (uz pratnju liječnika prema potrebi) i transplantacijskih timova (temeljem OS-68/20)</t>
  </si>
  <si>
    <t>OKVIRNI SPORAZUM ZA NABAVU LIJEKOVA NA LISTAMA HZZO-A KOJI IMAJU GENERIČKE PARALELE ZA ZDRAVSTVENE USTANOVE U REPUBLICI HRVATSKOJ ZA TENDER V. GRUPE 191, 205, 219, 230, 232 i 236 PREDMETA NABAVE</t>
  </si>
  <si>
    <t>2020/S 0F3-0030412</t>
  </si>
  <si>
    <t>UG-77/20</t>
  </si>
  <si>
    <t>72267000-4</t>
  </si>
  <si>
    <t>47/20-JN</t>
  </si>
  <si>
    <t>Ugovor o nabavi usluga migracije, hostinga i podešavanja mail sustava Ministarstva zdravstva za razdoblje od 12 mjeseci</t>
  </si>
  <si>
    <t>31.08.2020.</t>
  </si>
  <si>
    <t>NAR-193/2020</t>
  </si>
  <si>
    <t>Izrada pulta</t>
  </si>
  <si>
    <t>72/20-JN</t>
  </si>
  <si>
    <t>39172000-8</t>
  </si>
  <si>
    <t>02.09.2020.</t>
  </si>
  <si>
    <t>10 dana</t>
  </si>
  <si>
    <t>Stolarija "Horvat", OIB: 25890529557</t>
  </si>
  <si>
    <t>11.09.2020.</t>
  </si>
  <si>
    <t>41/20-OP</t>
  </si>
  <si>
    <t>48700000-5</t>
  </si>
  <si>
    <t>UG-81/20</t>
  </si>
  <si>
    <t>IN2 d.o.o., OIB: 68195665956</t>
  </si>
  <si>
    <t>14.09.2020.</t>
  </si>
  <si>
    <t>do 31.12.2023.</t>
  </si>
  <si>
    <t>2020/ 0BU-00957</t>
  </si>
  <si>
    <t>2020/S 0F3-0034507</t>
  </si>
  <si>
    <t>56/20-PP</t>
  </si>
  <si>
    <t>Ugovor o javnoj nabavi usluga podrške i održavanja aplikativnog sustava Argosy</t>
  </si>
  <si>
    <t>UG-78/20</t>
  </si>
  <si>
    <t>Pregovarački postupak bez prethodne objave</t>
  </si>
  <si>
    <t>LAUS CC d.o.o., OIB: 59806315787</t>
  </si>
  <si>
    <t>17.09.2020.</t>
  </si>
  <si>
    <t>75/20-JN</t>
  </si>
  <si>
    <t>Ugovor o nabavi savjetničkih usluga pri izradi Nacionalnog plana razvoja zdravstva 2021.-2027.</t>
  </si>
  <si>
    <t>UG-79/20</t>
  </si>
  <si>
    <t>85312320-8</t>
  </si>
  <si>
    <t>FREYR d.o.o., OIB: 47123613229</t>
  </si>
  <si>
    <t>07.10.2020.</t>
  </si>
  <si>
    <t>2020/S 0F3-0038396</t>
  </si>
  <si>
    <t>48000000-8</t>
  </si>
  <si>
    <t>UG-83/20</t>
  </si>
  <si>
    <t>Ugovor o javnoj nabavi programskog rješenja za Prioritetno naručivanje pacijenata sa spajanjem na centralni sustav eNaručivanje</t>
  </si>
  <si>
    <t>50/20-OP</t>
  </si>
  <si>
    <t>13.10.2020.</t>
  </si>
  <si>
    <t>UG-84/20</t>
  </si>
  <si>
    <t>87/19-OP</t>
  </si>
  <si>
    <t>Ugovor o javnoj nabavi usluga podrške, održavanja i nadogradnje programske osnovice središnjeg dijela integralnog informacijskog sustava CEZIH u razdoblju od tri godine od sklapanja ugovora</t>
  </si>
  <si>
    <t>02.10.2020.</t>
  </si>
  <si>
    <t>3 godine</t>
  </si>
  <si>
    <t>2020/S 0F3-0036223</t>
  </si>
  <si>
    <t>MCS GRUPA d.o.o., OIB: 04355267582; aiKATE d.o.o., OIB: 11999243401; CUSPIS d.o.o., OIB: 60933160251</t>
  </si>
  <si>
    <t> 2020/S 0F3-0034609</t>
  </si>
  <si>
    <t>06.10.2020.</t>
  </si>
  <si>
    <t>NAR-236/2020</t>
  </si>
  <si>
    <t>Zdravstveni pregled državnih službenika i namještenika Ministarstva zdravstva za mlađe od 50 godina</t>
  </si>
  <si>
    <t>85100000-0</t>
  </si>
  <si>
    <t>2020/ 0BU-01050</t>
  </si>
  <si>
    <t>12/20-JN</t>
  </si>
  <si>
    <t>DOM ZDRAVLJA MINISTARSTVA UNUTARNJIH POSLOVA REPUBLIKE HRVATSKE, OIB: 10561585601</t>
  </si>
  <si>
    <t>20.10.2020.</t>
  </si>
  <si>
    <t>NAR-214/2020</t>
  </si>
  <si>
    <t>77/20-JN</t>
  </si>
  <si>
    <t>Usluga hitnog avionskog prijevoza Budimpešta-Zagreb</t>
  </si>
  <si>
    <t>TrustAir Aviation Kft, 9099 Per, Petofi u.1, R. Mađarska, HU25140433</t>
  </si>
  <si>
    <t>25.09.2020.</t>
  </si>
  <si>
    <t>NAR-222/2020</t>
  </si>
  <si>
    <t>13/20-JN</t>
  </si>
  <si>
    <t>Nabava usluge izobrazbe državnih službenika Ministarstva zdravstva putem održavanja tečaja engleskog jezika za 2020./2021. godinu</t>
  </si>
  <si>
    <t>79632000-3</t>
  </si>
  <si>
    <t>SVIJET JEZIKA ustanova za obrazovanje odraslih, OIB: 08889648110</t>
  </si>
  <si>
    <t>181 dan</t>
  </si>
  <si>
    <t>3/20-JN</t>
  </si>
  <si>
    <t>UG-85/20</t>
  </si>
  <si>
    <t>15860000-4</t>
  </si>
  <si>
    <t>Ugovor o izvođenju radova na obnovi sanitarnog čvora</t>
  </si>
  <si>
    <t>BAU-GRAD j.d.o.o., OIB: 0630097025</t>
  </si>
  <si>
    <t>26.10.2020.</t>
  </si>
  <si>
    <t>58/20-OP</t>
  </si>
  <si>
    <t>72220000-3</t>
  </si>
  <si>
    <t>UG-86/20</t>
  </si>
  <si>
    <t>02.11.2020.</t>
  </si>
  <si>
    <t>150 dana</t>
  </si>
  <si>
    <t>52/20-OP</t>
  </si>
  <si>
    <t>Ugovor o javnoj nabavi programskog rješenja za spajanje na centralni sustav eNovorođenče</t>
  </si>
  <si>
    <t>UG-87/20</t>
  </si>
  <si>
    <t>30.10.2020.</t>
  </si>
  <si>
    <t>Ugovor o nabavi i isporuci potrošnog materijala Grupa 1- Papirna konfekcija (toaletni papir, papirnati ručnici i salvete)</t>
  </si>
  <si>
    <t>UG-89/20</t>
  </si>
  <si>
    <t>Sklapanje ugovora na temelju Okvirnog sporazuma SDUSJN 4/2020-1</t>
  </si>
  <si>
    <t>4/2020</t>
  </si>
  <si>
    <t>23.10.2020.</t>
  </si>
  <si>
    <t>79/20-JN</t>
  </si>
  <si>
    <t>79100000-5</t>
  </si>
  <si>
    <t>UG-90/20</t>
  </si>
  <si>
    <t>Ugovor o nabavi usluga pružanja pravne pomoći iz područja obveznog prava i zakonodavstva Europske unije te pružanje pravne pomoći i savjetovanje tijelu državne uprave</t>
  </si>
  <si>
    <t>Odvjetničko društvo Dragičević i partneri d.o.o., OIB: 23479386645</t>
  </si>
  <si>
    <t>90 dana</t>
  </si>
  <si>
    <t>27.10.2020.</t>
  </si>
  <si>
    <t>55/20-OP</t>
  </si>
  <si>
    <t>72260000-5</t>
  </si>
  <si>
    <t>UG-92/20</t>
  </si>
  <si>
    <t>Ugovor o javnoj nabavi usluge migracije dijelova programske osnovice CUS na Oracle T4-2 SPARC poslužitelje u najmu Ministarstva zdravstva</t>
  </si>
  <si>
    <t>19.11.2020.</t>
  </si>
  <si>
    <t>2020/S 0F3-0042681</t>
  </si>
  <si>
    <t>2020/S 0F3-0040957</t>
  </si>
  <si>
    <t>2020/S 0F3-0040277</t>
  </si>
  <si>
    <t>2020/ 0BU-01127</t>
  </si>
  <si>
    <t>2020/S 0F3-0041466</t>
  </si>
  <si>
    <t>37/20-OP</t>
  </si>
  <si>
    <t>Nabava usluga održavanja e-Liste čekanja, e-Naručivanje, e-Prioritetno naručivanje, Središnji kalendar za praćenje kapaciteta, Središnji kalendar za praćenje slobodnih termina</t>
  </si>
  <si>
    <t>UG-82/20</t>
  </si>
  <si>
    <t>01.12.2020.</t>
  </si>
  <si>
    <t> 2020/S 0F3-0044056</t>
  </si>
  <si>
    <t>UG-97/20</t>
  </si>
  <si>
    <t>81/20-JN</t>
  </si>
  <si>
    <t>Usluga održavanja komunikacijskog sustava</t>
  </si>
  <si>
    <t>50334400-9</t>
  </si>
  <si>
    <t xml:space="preserve">CALLIDUS GRUPA d.o.o., OIB: 30492122828 </t>
  </si>
  <si>
    <t>12.11.2020.</t>
  </si>
  <si>
    <t>UG-107/20</t>
  </si>
  <si>
    <t>42/20-OP</t>
  </si>
  <si>
    <t>Nabava usluga korektivnog i adaptivnog održavanja Centralnog upravljačkog sustava</t>
  </si>
  <si>
    <t>2020/S 0F3-0044167</t>
  </si>
  <si>
    <t>Cuspis d.o.o., OIB: 600289740009</t>
  </si>
  <si>
    <t>09.12.2020.</t>
  </si>
  <si>
    <t>UG-100/20</t>
  </si>
  <si>
    <t>8/2019</t>
  </si>
  <si>
    <t>Zajednica ponuditelja: SPAN d.o.o., OIB: 19680551758 i COMBIS d.o.o., OIB: 91678676896</t>
  </si>
  <si>
    <t>27.11.2020.</t>
  </si>
  <si>
    <t>01.07.2020. do 30.06.2021.</t>
  </si>
  <si>
    <t>NAR-253/2020</t>
  </si>
  <si>
    <t>NAR-254/2020</t>
  </si>
  <si>
    <t>NAR-266/2020</t>
  </si>
  <si>
    <t>NAR-278/2020</t>
  </si>
  <si>
    <t>16.11.2020.</t>
  </si>
  <si>
    <t>04.12.2020.</t>
  </si>
  <si>
    <t>84/20-JN</t>
  </si>
  <si>
    <t>Pružanje savjetodavnih usluga na strateškim projektima Ministarstva zdravstva i aktivnostima Ministarstva zdravstva vezanim uz epidemiju Covid-19</t>
  </si>
  <si>
    <t>86/20-JN</t>
  </si>
  <si>
    <t>IPS sustav za prevenciju infekcija</t>
  </si>
  <si>
    <t>33191000-5</t>
  </si>
  <si>
    <t>87/20-JN</t>
  </si>
  <si>
    <t>Uređaji za pročišćavanje i dezinfekciju zraka</t>
  </si>
  <si>
    <t>7 dana</t>
  </si>
  <si>
    <t>Krokoteks d.o.o., OIB: 47621316514</t>
  </si>
  <si>
    <t>Ema d.o.o., OIB: 22949834128</t>
  </si>
  <si>
    <t>14 dana</t>
  </si>
  <si>
    <t>52 dana</t>
  </si>
  <si>
    <t>UG-93/20</t>
  </si>
  <si>
    <t>2020/S 0F3-0044388</t>
  </si>
  <si>
    <t>Ugovor o javnoj nabavi usluga korektivnog i adaptivnog održavanja aplikativnog sustava eCEZDLIH - eCIJEPIH</t>
  </si>
  <si>
    <t>Zajednica ponuditelja: CUSPIS d.o.o., OIB: 60933160251; IN2 d.o.o., OIB: 68195665956; IN-CON d.o.o., OIB: 80635140092</t>
  </si>
  <si>
    <t>45/20-OP</t>
  </si>
  <si>
    <t>17 mjeseci</t>
  </si>
  <si>
    <t>26 mjeseci</t>
  </si>
  <si>
    <t>89/20-JN</t>
  </si>
  <si>
    <t>Popravak i ugradnja prozorskih okvira i stakala</t>
  </si>
  <si>
    <t>45421112-2</t>
  </si>
  <si>
    <t>88/20-JN</t>
  </si>
  <si>
    <t>Nabava mobilnih telefona</t>
  </si>
  <si>
    <t>32250000-0</t>
  </si>
  <si>
    <t>Tisak i novine za 2021. godinu</t>
  </si>
  <si>
    <t>22200000-2</t>
  </si>
  <si>
    <t>5/20-JN</t>
  </si>
  <si>
    <t>NAR-304/2020</t>
  </si>
  <si>
    <t>Osobna zaštitna odijela i obuća</t>
  </si>
  <si>
    <t>35113400-3</t>
  </si>
  <si>
    <t>18.12.2020.</t>
  </si>
  <si>
    <t>5 dana</t>
  </si>
  <si>
    <t>do 31.12.2021.</t>
  </si>
  <si>
    <t>Vergl d.o.o., OIB: 33486399992</t>
  </si>
  <si>
    <t>11.12.2020.</t>
  </si>
  <si>
    <t>Bravarija Siketić d.o.o., OIB: 82274819893</t>
  </si>
  <si>
    <t>Magazin Računalni Sistemi d.o.o., OIB: 91367259285</t>
  </si>
  <si>
    <t>2020/ 0BU-01186</t>
  </si>
  <si>
    <t>18/20-PP</t>
  </si>
  <si>
    <t>Nabava usluge korektivnog i adaptivnog održavanja Registra medicinski potpomognute oplodnje</t>
  </si>
  <si>
    <t>UG-67/20</t>
  </si>
  <si>
    <t>36 mjeseci</t>
  </si>
  <si>
    <t>UG-101/20</t>
  </si>
  <si>
    <t>UG-102/20</t>
  </si>
  <si>
    <t>15/2019</t>
  </si>
  <si>
    <t>Sklapanje ugovora na temelju Okvirnog sporazuma SDUSJN 15/2019-3</t>
  </si>
  <si>
    <t>Ugovor o nabavi računala i računalne opreme- Grupa 3: Prijenosna računala</t>
  </si>
  <si>
    <t>Comping d.o.o., OIB: 09201087238</t>
  </si>
  <si>
    <t>10.12.2020.</t>
  </si>
  <si>
    <t>30230000-0</t>
  </si>
  <si>
    <t>Ugovor o nabavi računala i računalne opreme- Grupa 2: Sve u jedan računala (All-In-One)</t>
  </si>
  <si>
    <t>Sklapanje ugovora na temelju Okvirnog sporazuma SDUSJN 15/2019-2</t>
  </si>
  <si>
    <t>NAR-309/2020</t>
  </si>
  <si>
    <t>NAR-310/2020</t>
  </si>
  <si>
    <t>NAR-311/2020</t>
  </si>
  <si>
    <t>91/20-JN</t>
  </si>
  <si>
    <t>www.koronavirus.hr - Analiza cjelokupnog sadržaja mrežne stranice, unaprjeđenje sadržaja i prijedlog rješenja vezanog uz cijepljenje građana</t>
  </si>
  <si>
    <t>72212224-5</t>
  </si>
  <si>
    <t>93/20-JN</t>
  </si>
  <si>
    <t>Prilagodba pristupačnosti mrežne stranice koronavirus.hr</t>
  </si>
  <si>
    <t>90/20-JN</t>
  </si>
  <si>
    <t>Pružanje savjetodavnih usluga na strateškim projektima Ministarstva zdravstva i aktivnostima Ministarstva zdravstva vezanim uz epidemiju Covid-19 za 2021. godinu.</t>
  </si>
  <si>
    <t>MEDIA VAL d.o.o., OIB: 81877196963</t>
  </si>
  <si>
    <t>30.12.2020.</t>
  </si>
  <si>
    <t>31.12.2020.</t>
  </si>
  <si>
    <t>GLOBALDIZAJN d.o.o., OIB: 25627314080</t>
  </si>
  <si>
    <t>NAR-312/2020</t>
  </si>
  <si>
    <t>1. Dodatak ugovoru broj 154/2018 za usluge u pokretnoj elektroničkoj komunikacijskoj mreži, Grupa 1. govorna, mješovita i podatkovna usluga putem GSM telefona- obveznici</t>
  </si>
  <si>
    <t>83/20-JN</t>
  </si>
  <si>
    <t>50343000-1</t>
  </si>
  <si>
    <t>UG-103/20</t>
  </si>
  <si>
    <t>INTIS d.o.o., OIB: 12987689544</t>
  </si>
  <si>
    <t>21.11.2020.</t>
  </si>
  <si>
    <t>Ugovor o nabavi usluga servisnog održavanja i podrške u radu sustavu video nadzora</t>
  </si>
  <si>
    <t>UG-104/20</t>
  </si>
  <si>
    <t>Sklapanje ugovora na temelju Okvirnog sporazuma SDUSJN 8/2019</t>
  </si>
  <si>
    <t>650-01/20-01/13</t>
  </si>
  <si>
    <t>23.07.2020.</t>
  </si>
  <si>
    <t>01.07.2019. do 30.06.2020.</t>
  </si>
  <si>
    <t>2020/S 0F3-0045249</t>
  </si>
  <si>
    <t>Ugovor o nabavi licenci za Microsoft-ov softver i usluge</t>
  </si>
  <si>
    <t>2020/S 0F3-0043787</t>
  </si>
  <si>
    <t>2020/S 0F3-0044072</t>
  </si>
  <si>
    <t> 2020/S 0F3-0045410</t>
  </si>
  <si>
    <t>Ugovor o nabavi i isporuci potrošnog materijala Grupa 3- Pribor za čišćenje i pribor za jelo i piće za jednokratnu upotrebu</t>
  </si>
  <si>
    <t>Sklapanje ugovora na temelju Okvirnog sporazuma SDUSJN 4/2020-3</t>
  </si>
  <si>
    <t>NAR-84/2020; NAR-121/2020; NAR-308/2020</t>
  </si>
  <si>
    <t>17.03.2020.; 06.05.2020.; 28.12.2020.</t>
  </si>
  <si>
    <t>Nabava robe za čajnu kuhinju za 2021. godinu</t>
  </si>
  <si>
    <t>2/20-JN</t>
  </si>
  <si>
    <t>UG-98/20</t>
  </si>
  <si>
    <t>23.12.2020.</t>
  </si>
  <si>
    <t>01.01.2021. do 31.12.2021.</t>
  </si>
  <si>
    <t>24.12.2020.</t>
  </si>
  <si>
    <t>20.11.2020.</t>
  </si>
  <si>
    <t>29.12.2020.</t>
  </si>
  <si>
    <t>32/20-JN</t>
  </si>
  <si>
    <t>Ugovor o nabavi usluge izrade projektnog zadatka za uspostavu Nacionalnog transplantacijskog Registra</t>
  </si>
  <si>
    <t>UG-112/20</t>
  </si>
  <si>
    <t>2020/S 0F3-0029215</t>
  </si>
  <si>
    <t>17.11.2020.</t>
  </si>
  <si>
    <t>29.10.2020.</t>
  </si>
  <si>
    <t>28.12.2020.</t>
  </si>
  <si>
    <t>NAR-185/2020; NAR-292/2020</t>
  </si>
  <si>
    <t>20.8.2020.; 11.12.2020.</t>
  </si>
  <si>
    <t>NAR-44/2020; NAR-79/2020; NAR-131/2020; NAR-155/2020; NAR-291/2020</t>
  </si>
  <si>
    <t>25.02.2020.; 13.03.2020.; 20.05.2020.; 15.06.2020.; 11.12.2020.</t>
  </si>
  <si>
    <t>9/20-JN</t>
  </si>
  <si>
    <t>Usluga tehničkog pregleda vozila i registracije za 2020. godinu</t>
  </si>
  <si>
    <t>71631200-2</t>
  </si>
  <si>
    <t>NAR-4/2020; NAR-25/2020; NAR-88/2020; NAR-113/2020; NAR-127/2020; NAR-128/2020; NAR-149/2020; NAR-150/2020; NAR-151/2020; NAR-152/2020; NAR-218/2020; NAR-219/2020; NAR-234/2020; NAR-268/2020; NAR-290/2020; NAR-301/2020</t>
  </si>
  <si>
    <t>AUTOCENTAR AGRAM d.d., OIB: 03785720358</t>
  </si>
  <si>
    <t>13.01.2020.; 06.02.2020.; 20.03.2020.; 24.04.2020.; 15.05.2020.; 15.05.2020.; 12.06.2020.; 12.06.2020.; 12.06.2020.; 12.06.2020.; 01.10.2020.; 01.10.2020.; 19.10.2020.; 02.12.2020.; 08.12.2020.; 17.12.2020.</t>
  </si>
  <si>
    <t>60/20-JN</t>
  </si>
  <si>
    <t>Dezinfekcija prostora Ministarstva zdravstva na lokaciji Ksaver 200a</t>
  </si>
  <si>
    <t>90921000-9</t>
  </si>
  <si>
    <t>NAR-87/2020; NAR-103/2020; NAR-118/2020; NAR-124/2020; NAR-130/2020; NAR-136/2020; NAR-139/2020; NAR-147/2020; NAR-240/2020; NAR-272/2020</t>
  </si>
  <si>
    <t>65/20-JN</t>
  </si>
  <si>
    <t>Nabava toaletnih ručnika i wc papira</t>
  </si>
  <si>
    <t>33761000-2</t>
  </si>
  <si>
    <t>Nabava tonera za Ministarstvo zdravstva</t>
  </si>
  <si>
    <t>30125110-5</t>
  </si>
  <si>
    <t>66/20-JN</t>
  </si>
  <si>
    <t>68/20-JN</t>
  </si>
  <si>
    <t>Nabava maski za lice</t>
  </si>
  <si>
    <t>HRVATSKI ZAVOD ZA JAVNO ZDRAVSTVO, OIB; 75297532041</t>
  </si>
  <si>
    <t>20.03.2020.; 09.04.2020.; 29.04.2020.; 12.05.2020.; 20.05.2020.; 27.05.2020.; 03.06.2020.; 08.06.2020.; 23.10.2020.; 02.12.2020.</t>
  </si>
  <si>
    <t>16.12.2020.</t>
  </si>
  <si>
    <t>NAR-125/2020; NAR-148/2020; NAR-161/2020; NAR-190/2020; NAR-213/2020</t>
  </si>
  <si>
    <t>NAR-93/2020</t>
  </si>
  <si>
    <t>BIRODOM d.o.o., OIB: 47794513055</t>
  </si>
  <si>
    <t>AQUALI T.O. obrt za trgovinu i prijevoz, OIB: 42063327370</t>
  </si>
  <si>
    <t>26.03.2020.</t>
  </si>
  <si>
    <t>13.05.2020.; 09.06.2020.; 06.07.2020.; 31.08.2020.; 22.09.2020.</t>
  </si>
  <si>
    <t>NAR-7/2020</t>
  </si>
  <si>
    <t>NAR-12/2020; NAR-168/2020; NAR-306/2020</t>
  </si>
  <si>
    <t>NAR-31/2020</t>
  </si>
  <si>
    <t>NAR-244/2020</t>
  </si>
  <si>
    <t>15.01.2020.</t>
  </si>
  <si>
    <t>XENON FORTE-ZAGREB, OIB: 28212527269</t>
  </si>
  <si>
    <t>MAKROMIKRO GRUPA d.o.o., OIB: 50467974870</t>
  </si>
  <si>
    <t>NAR-169/2020; NAR-186/2020; NAR-215/2020; NAR-228/2020; NAR-277/2020</t>
  </si>
  <si>
    <t>NAR-101/2020</t>
  </si>
  <si>
    <t>NAR-102/2020; NAR-129/2020</t>
  </si>
  <si>
    <t>02.04.2020.</t>
  </si>
  <si>
    <t>07.04.2020.; 20.05.2020.</t>
  </si>
  <si>
    <t>15.07.2020.; 26.08.2020.; 28.09.2020.; 13.10.2020.; 04.12.2020.</t>
  </si>
  <si>
    <t>15.12.2020.</t>
  </si>
  <si>
    <t>MOBIDOM d.o.o., OIB: 40870983486</t>
  </si>
  <si>
    <t>Red br.</t>
  </si>
  <si>
    <r>
      <t>Povezivanje zdrastvenih ustanova sa sustavom eCEZDLIH-eCIJEPIH</t>
    </r>
    <r>
      <rPr>
        <sz val="9"/>
        <color indexed="8"/>
        <rFont val="Times New Roman"/>
        <family val="1"/>
        <charset val="238"/>
      </rPr>
      <t xml:space="preserve"> </t>
    </r>
  </si>
  <si>
    <r>
      <t xml:space="preserve">Ugovor o javnoj nabavi usluga </t>
    </r>
    <r>
      <rPr>
        <sz val="9"/>
        <color indexed="8"/>
        <rFont val="Times New Roman"/>
        <family val="1"/>
        <charset val="238"/>
      </rPr>
      <t>izrade tehničke specifikacije za izgradnju informatičkog sustava zdravstvenih smjernica s integracijom u ostale sustave e-Zdravlje</t>
    </r>
  </si>
  <si>
    <t>2021/ 0BU-00054</t>
  </si>
  <si>
    <t>CENTOS d.o.o., OIB: 47845522128</t>
  </si>
  <si>
    <t>Hrvatske autoceste d.o.o., OIB: 57500462912</t>
  </si>
  <si>
    <t>07.09.2020.</t>
  </si>
  <si>
    <t>Sklapanje Dodatka ugovora na temelju Okvirnog sporazuma SDUSJN 11/2017-1</t>
  </si>
  <si>
    <t>2021/S 0F3-0002126</t>
  </si>
  <si>
    <t>2021/S 0F3-0002145</t>
  </si>
  <si>
    <t>80/20-JN</t>
  </si>
  <si>
    <t>Usluga održavanja web servisa RegZap-CUS</t>
  </si>
  <si>
    <t>FINANCIJSKA AGENCIJA, OIB: 85821130368</t>
  </si>
  <si>
    <t>UG-109/20</t>
  </si>
  <si>
    <t>1/20-JN</t>
  </si>
  <si>
    <t>Nabava dijelova za vozila te održavanje i servisiranje službenih automobila Ministarstva zdravstva za 2021. godinu</t>
  </si>
  <si>
    <t>50112000-3</t>
  </si>
  <si>
    <t>UG-108/20</t>
  </si>
  <si>
    <t>2021/ 0BU-00077</t>
  </si>
  <si>
    <t>CEPELIN, OBRT ZA TRGOVINU, USLUGE I UGOSTITELJSTVO, VL. ANAMARIJA MATIĆ, OIB: 28214613860</t>
  </si>
  <si>
    <t>22.01.2020.; 15.07.2020.; 23.12.2020.</t>
  </si>
  <si>
    <t>UG-70/20</t>
  </si>
  <si>
    <t>64200000</t>
  </si>
  <si>
    <t>NAR-303/2020</t>
  </si>
  <si>
    <t>Nabava licenci za Microsoft-ov softver i usluge</t>
  </si>
  <si>
    <t>2020/S 0F3-0046111</t>
  </si>
  <si>
    <t>do 30.06.2021.</t>
  </si>
  <si>
    <t>Sklapanje narudžbenice na temelju Okvirnog sporazuma SDUSJN 8/2019</t>
  </si>
  <si>
    <t>1. Dodatak ugovoru broj 155/2018 za usluge u pokretnoj elektroničkoj komunikacijskoj mreži: Podatkovna usluga putem 4G modema</t>
  </si>
  <si>
    <t>Sklapanje Dodatka ugovora na temelju Okvirnog sporazuma SDUSJN 11/2017-3</t>
  </si>
  <si>
    <t>Produljenje trajanja ugovora, promjena tarifa</t>
  </si>
  <si>
    <t>Produljenje trajanja ugovora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</si>
</sst>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[$-10409]#,##0.00;\-#,##0.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trike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9"/>
      <color theme="1"/>
      <name val="Symbol"/>
      <family val="1"/>
      <charset val="2"/>
    </font>
    <font>
      <strike/>
      <sz val="9"/>
      <color theme="1"/>
      <name val="Times New Roman"/>
      <family val="1"/>
      <charset val="238"/>
    </font>
    <font>
      <strike/>
      <sz val="9"/>
      <color rgb="FF000000"/>
      <name val="Times New Roman"/>
      <family val="1"/>
      <charset val="238"/>
    </font>
    <font>
      <sz val="9"/>
      <color rgb="FFFF505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rgb="FF87CEFA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164" fontId="6" fillId="0" borderId="0" applyFont="0" applyFill="0" applyBorder="0" applyAlignment="0" applyProtection="0"/>
  </cellStyleXfs>
  <cellXfs count="202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4" fontId="7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1" fillId="2" borderId="3" xfId="0" applyNumberFormat="1" applyFont="1" applyFill="1" applyBorder="1" applyAlignment="1">
      <alignment horizontal="center" vertical="center" wrapText="1" readingOrder="1"/>
    </xf>
    <xf numFmtId="0" fontId="11" fillId="2" borderId="1" xfId="0" applyNumberFormat="1" applyFont="1" applyFill="1" applyBorder="1" applyAlignment="1">
      <alignment horizontal="center" vertical="center" wrapText="1" readingOrder="1"/>
    </xf>
    <xf numFmtId="0" fontId="11" fillId="2" borderId="8" xfId="0" applyNumberFormat="1" applyFont="1" applyFill="1" applyBorder="1" applyAlignment="1">
      <alignment horizontal="center" vertical="center" wrapText="1" readingOrder="1"/>
    </xf>
    <xf numFmtId="0" fontId="11" fillId="2" borderId="9" xfId="0" applyNumberFormat="1" applyFont="1" applyFill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12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Border="1"/>
    <xf numFmtId="0" fontId="10" fillId="0" borderId="0" xfId="0" applyFont="1" applyFill="1"/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49" fontId="10" fillId="0" borderId="1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/>
    </xf>
    <xf numFmtId="49" fontId="18" fillId="0" borderId="1" xfId="0" applyNumberFormat="1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center"/>
    </xf>
    <xf numFmtId="49" fontId="12" fillId="0" borderId="2" xfId="0" applyNumberFormat="1" applyFont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left" vertical="center"/>
    </xf>
    <xf numFmtId="49" fontId="12" fillId="0" borderId="7" xfId="0" applyNumberFormat="1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4" fontId="10" fillId="0" borderId="0" xfId="0" applyNumberFormat="1" applyFont="1" applyAlignment="1">
      <alignment vertical="center"/>
    </xf>
    <xf numFmtId="49" fontId="7" fillId="0" borderId="1" xfId="0" applyNumberFormat="1" applyFont="1" applyFill="1" applyBorder="1" applyAlignment="1">
      <alignment horizontal="left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/>
    <xf numFmtId="0" fontId="2" fillId="0" borderId="0" xfId="0" applyFont="1" applyAlignment="1">
      <alignment vertical="center" wrapText="1"/>
    </xf>
    <xf numFmtId="0" fontId="10" fillId="0" borderId="1" xfId="0" applyFont="1" applyBorder="1"/>
    <xf numFmtId="0" fontId="7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0" fontId="7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Border="1"/>
    <xf numFmtId="165" fontId="7" fillId="0" borderId="1" xfId="0" applyNumberFormat="1" applyFont="1" applyFill="1" applyBorder="1" applyAlignment="1">
      <alignment horizontal="center" vertical="center" wrapText="1" readingOrder="1"/>
    </xf>
    <xf numFmtId="49" fontId="7" fillId="0" borderId="12" xfId="0" applyNumberFormat="1" applyFont="1" applyFill="1" applyBorder="1" applyAlignment="1">
      <alignment horizontal="left" vertical="center" wrapText="1" readingOrder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center" vertical="center"/>
    </xf>
    <xf numFmtId="4" fontId="10" fillId="0" borderId="0" xfId="0" applyNumberFormat="1" applyFont="1"/>
    <xf numFmtId="0" fontId="8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12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4" fontId="7" fillId="0" borderId="4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4" fontId="10" fillId="0" borderId="6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/>
    </xf>
    <xf numFmtId="4" fontId="10" fillId="0" borderId="2" xfId="0" applyNumberFormat="1" applyFont="1" applyFill="1" applyBorder="1"/>
    <xf numFmtId="49" fontId="7" fillId="0" borderId="7" xfId="0" applyNumberFormat="1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4" fontId="10" fillId="0" borderId="7" xfId="0" applyNumberFormat="1" applyFont="1" applyFill="1" applyBorder="1"/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/>
    <xf numFmtId="0" fontId="7" fillId="0" borderId="1" xfId="0" applyFont="1" applyFill="1" applyBorder="1"/>
    <xf numFmtId="2" fontId="10" fillId="0" borderId="1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4" fontId="10" fillId="0" borderId="5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0" fillId="0" borderId="4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14" fontId="10" fillId="0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">
    <cellStyle name="Normal" xfId="1" xr:uid="{00000000-0005-0000-0000-000000000000}"/>
    <cellStyle name="Normalno" xfId="0" builtinId="0"/>
    <cellStyle name="Normalno 2" xfId="2" xr:uid="{00000000-0005-0000-0000-000002000000}"/>
    <cellStyle name="Zarez 2" xfId="3" xr:uid="{00000000-0005-0000-0000-000003000000}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MIZ11\Home\PLAN%20NABAVE\2019\Plan%20nabave%20za%202019_izmjena%20i%20dopuna%201\Tablica%20Plan%20nabave%202019%20izmjena%20i%20dopuna%201%20RAD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nabave 2019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4"/>
  <sheetViews>
    <sheetView tabSelected="1" zoomScaleNormal="100" workbookViewId="0">
      <pane ySplit="6" topLeftCell="A7" activePane="bottomLeft" state="frozen"/>
      <selection activeCell="A3" sqref="A3:R3"/>
      <selection pane="bottomLeft" activeCell="A3" sqref="A3:R3"/>
    </sheetView>
  </sheetViews>
  <sheetFormatPr defaultColWidth="9.109375" defaultRowHeight="12" x14ac:dyDescent="0.25"/>
  <cols>
    <col min="1" max="1" width="3.6640625" style="1" bestFit="1" customWidth="1"/>
    <col min="2" max="2" width="10.5546875" style="2" bestFit="1" customWidth="1"/>
    <col min="3" max="3" width="30.5546875" style="2" customWidth="1"/>
    <col min="4" max="4" width="9.109375" style="2" bestFit="1" customWidth="1"/>
    <col min="5" max="5" width="11.6640625" style="2" customWidth="1"/>
    <col min="6" max="6" width="10.6640625" style="2" bestFit="1" customWidth="1"/>
    <col min="7" max="7" width="13.33203125" style="2" bestFit="1" customWidth="1"/>
    <col min="8" max="8" width="19.109375" style="2" customWidth="1"/>
    <col min="9" max="9" width="14.109375" style="2" customWidth="1"/>
    <col min="10" max="10" width="9.109375" style="2" bestFit="1" customWidth="1"/>
    <col min="11" max="11" width="11.5546875" style="2" bestFit="1" customWidth="1"/>
    <col min="12" max="12" width="13.33203125" style="2" bestFit="1" customWidth="1"/>
    <col min="13" max="13" width="11.109375" style="2" bestFit="1" customWidth="1"/>
    <col min="14" max="14" width="16.5546875" style="2" bestFit="1" customWidth="1"/>
    <col min="15" max="15" width="7.88671875" style="2" bestFit="1" customWidth="1"/>
    <col min="16" max="16" width="13.44140625" style="2" bestFit="1" customWidth="1"/>
    <col min="17" max="17" width="11.33203125" style="2" bestFit="1" customWidth="1"/>
    <col min="18" max="18" width="9" style="2" bestFit="1" customWidth="1"/>
    <col min="19" max="19" width="9.88671875" style="2" bestFit="1" customWidth="1"/>
    <col min="20" max="20" width="9.44140625" style="2" bestFit="1" customWidth="1"/>
    <col min="21" max="21" width="9.88671875" style="2" bestFit="1" customWidth="1"/>
    <col min="22" max="16384" width="9.109375" style="2"/>
  </cols>
  <sheetData>
    <row r="1" spans="1:18" ht="15" customHeight="1" x14ac:dyDescent="0.25"/>
    <row r="2" spans="1:18" ht="15" customHeight="1" x14ac:dyDescent="0.25"/>
    <row r="3" spans="1:18" ht="15" customHeight="1" x14ac:dyDescent="0.25">
      <c r="A3" s="200" t="s">
        <v>43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</row>
    <row r="4" spans="1:18" ht="15" customHeight="1" x14ac:dyDescent="0.25"/>
    <row r="5" spans="1:18" ht="36" customHeight="1" x14ac:dyDescent="0.25">
      <c r="A5" s="3" t="s">
        <v>792</v>
      </c>
      <c r="B5" s="3" t="s">
        <v>16</v>
      </c>
      <c r="C5" s="3" t="s">
        <v>17</v>
      </c>
      <c r="D5" s="3" t="s">
        <v>34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</row>
    <row r="6" spans="1:18" ht="15" customHeight="1" x14ac:dyDescent="0.25">
      <c r="A6" s="3">
        <v>0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  <c r="R6" s="3" t="s">
        <v>33</v>
      </c>
    </row>
    <row r="7" spans="1:18" ht="84" x14ac:dyDescent="0.25">
      <c r="A7" s="4">
        <v>1</v>
      </c>
      <c r="B7" s="5" t="s">
        <v>287</v>
      </c>
      <c r="C7" s="128" t="s">
        <v>245</v>
      </c>
      <c r="D7" s="4" t="s">
        <v>184</v>
      </c>
      <c r="E7" s="6" t="s">
        <v>228</v>
      </c>
      <c r="F7" s="127" t="s">
        <v>297</v>
      </c>
      <c r="G7" s="7" t="s">
        <v>32</v>
      </c>
      <c r="H7" s="8" t="s">
        <v>81</v>
      </c>
      <c r="I7" s="7" t="s">
        <v>38</v>
      </c>
      <c r="J7" s="4" t="s">
        <v>336</v>
      </c>
      <c r="K7" s="7" t="s">
        <v>35</v>
      </c>
      <c r="L7" s="9">
        <v>8825042.9900000002</v>
      </c>
      <c r="M7" s="9">
        <f t="shared" ref="M7:M49" si="0">N7-L7</f>
        <v>441252.16000000015</v>
      </c>
      <c r="N7" s="9">
        <v>9266295.1500000004</v>
      </c>
      <c r="O7" s="148"/>
      <c r="P7" s="9"/>
      <c r="Q7" s="148"/>
      <c r="R7" s="148"/>
    </row>
    <row r="8" spans="1:18" ht="84" x14ac:dyDescent="0.25">
      <c r="A8" s="10">
        <v>2</v>
      </c>
      <c r="B8" s="5" t="s">
        <v>287</v>
      </c>
      <c r="C8" s="128" t="s">
        <v>246</v>
      </c>
      <c r="D8" s="4" t="s">
        <v>185</v>
      </c>
      <c r="E8" s="6" t="s">
        <v>228</v>
      </c>
      <c r="F8" s="127" t="s">
        <v>297</v>
      </c>
      <c r="G8" s="7" t="s">
        <v>32</v>
      </c>
      <c r="H8" s="149" t="s">
        <v>314</v>
      </c>
      <c r="I8" s="7" t="s">
        <v>38</v>
      </c>
      <c r="J8" s="4" t="s">
        <v>333</v>
      </c>
      <c r="K8" s="7" t="s">
        <v>35</v>
      </c>
      <c r="L8" s="9">
        <v>5416494.8399999999</v>
      </c>
      <c r="M8" s="9">
        <f t="shared" si="0"/>
        <v>270824.75</v>
      </c>
      <c r="N8" s="9">
        <v>5687319.5899999999</v>
      </c>
      <c r="O8" s="12"/>
      <c r="P8" s="9"/>
      <c r="Q8" s="12"/>
      <c r="R8" s="12"/>
    </row>
    <row r="9" spans="1:18" ht="84" x14ac:dyDescent="0.25">
      <c r="A9" s="10">
        <v>3</v>
      </c>
      <c r="B9" s="5" t="s">
        <v>287</v>
      </c>
      <c r="C9" s="128" t="s">
        <v>247</v>
      </c>
      <c r="D9" s="4" t="s">
        <v>186</v>
      </c>
      <c r="E9" s="6" t="s">
        <v>228</v>
      </c>
      <c r="F9" s="127" t="s">
        <v>297</v>
      </c>
      <c r="G9" s="7" t="s">
        <v>32</v>
      </c>
      <c r="H9" s="149" t="s">
        <v>312</v>
      </c>
      <c r="I9" s="7" t="s">
        <v>38</v>
      </c>
      <c r="J9" s="4" t="s">
        <v>334</v>
      </c>
      <c r="K9" s="7" t="s">
        <v>35</v>
      </c>
      <c r="L9" s="9">
        <v>121735.3</v>
      </c>
      <c r="M9" s="9">
        <f>N9-L9</f>
        <v>6086.7799999999988</v>
      </c>
      <c r="N9" s="9">
        <v>127822.08</v>
      </c>
      <c r="O9" s="12"/>
      <c r="P9" s="9"/>
      <c r="Q9" s="12"/>
      <c r="R9" s="12"/>
    </row>
    <row r="10" spans="1:18" ht="96" x14ac:dyDescent="0.25">
      <c r="A10" s="4">
        <v>4</v>
      </c>
      <c r="B10" s="5" t="s">
        <v>287</v>
      </c>
      <c r="C10" s="128" t="s">
        <v>248</v>
      </c>
      <c r="D10" s="4" t="s">
        <v>187</v>
      </c>
      <c r="E10" s="6" t="s">
        <v>228</v>
      </c>
      <c r="F10" s="127" t="s">
        <v>297</v>
      </c>
      <c r="G10" s="7" t="s">
        <v>32</v>
      </c>
      <c r="H10" s="149" t="s">
        <v>311</v>
      </c>
      <c r="I10" s="7" t="s">
        <v>38</v>
      </c>
      <c r="J10" s="4" t="s">
        <v>360</v>
      </c>
      <c r="K10" s="7" t="s">
        <v>35</v>
      </c>
      <c r="L10" s="9">
        <v>477934.74</v>
      </c>
      <c r="M10" s="9">
        <f t="shared" si="0"/>
        <v>23896.760000000009</v>
      </c>
      <c r="N10" s="9">
        <v>501831.5</v>
      </c>
      <c r="O10" s="12"/>
      <c r="P10" s="9"/>
      <c r="Q10" s="12"/>
      <c r="R10" s="12"/>
    </row>
    <row r="11" spans="1:18" ht="117.75" customHeight="1" x14ac:dyDescent="0.25">
      <c r="A11" s="10">
        <v>5</v>
      </c>
      <c r="B11" s="12" t="s">
        <v>288</v>
      </c>
      <c r="C11" s="128" t="s">
        <v>249</v>
      </c>
      <c r="D11" s="4" t="s">
        <v>188</v>
      </c>
      <c r="E11" s="6" t="s">
        <v>228</v>
      </c>
      <c r="F11" s="127" t="s">
        <v>298</v>
      </c>
      <c r="G11" s="7" t="s">
        <v>32</v>
      </c>
      <c r="H11" s="8" t="s">
        <v>81</v>
      </c>
      <c r="I11" s="7" t="s">
        <v>38</v>
      </c>
      <c r="J11" s="4" t="s">
        <v>336</v>
      </c>
      <c r="K11" s="7" t="s">
        <v>35</v>
      </c>
      <c r="L11" s="9">
        <v>295071.69</v>
      </c>
      <c r="M11" s="9">
        <f t="shared" si="0"/>
        <v>14753.619999999995</v>
      </c>
      <c r="N11" s="9">
        <v>309825.31</v>
      </c>
      <c r="O11" s="12"/>
      <c r="P11" s="9"/>
      <c r="Q11" s="12"/>
      <c r="R11" s="12"/>
    </row>
    <row r="12" spans="1:18" ht="72" x14ac:dyDescent="0.25">
      <c r="A12" s="10">
        <v>6</v>
      </c>
      <c r="B12" s="12" t="s">
        <v>288</v>
      </c>
      <c r="C12" s="128" t="s">
        <v>250</v>
      </c>
      <c r="D12" s="4" t="s">
        <v>189</v>
      </c>
      <c r="E12" s="6" t="s">
        <v>228</v>
      </c>
      <c r="F12" s="127" t="s">
        <v>298</v>
      </c>
      <c r="G12" s="7" t="s">
        <v>32</v>
      </c>
      <c r="H12" s="149" t="s">
        <v>314</v>
      </c>
      <c r="I12" s="7" t="s">
        <v>38</v>
      </c>
      <c r="J12" s="4" t="s">
        <v>333</v>
      </c>
      <c r="K12" s="7" t="s">
        <v>35</v>
      </c>
      <c r="L12" s="9">
        <v>19633.03</v>
      </c>
      <c r="M12" s="9">
        <f t="shared" si="0"/>
        <v>981.65000000000146</v>
      </c>
      <c r="N12" s="9">
        <v>20614.68</v>
      </c>
      <c r="O12" s="12"/>
      <c r="P12" s="9"/>
      <c r="Q12" s="12"/>
      <c r="R12" s="12"/>
    </row>
    <row r="13" spans="1:18" ht="84" x14ac:dyDescent="0.25">
      <c r="A13" s="4">
        <v>7</v>
      </c>
      <c r="B13" s="12" t="s">
        <v>288</v>
      </c>
      <c r="C13" s="128" t="s">
        <v>251</v>
      </c>
      <c r="D13" s="4" t="s">
        <v>190</v>
      </c>
      <c r="E13" s="6" t="s">
        <v>228</v>
      </c>
      <c r="F13" s="127" t="s">
        <v>298</v>
      </c>
      <c r="G13" s="7" t="s">
        <v>32</v>
      </c>
      <c r="H13" s="149" t="s">
        <v>312</v>
      </c>
      <c r="I13" s="7" t="s">
        <v>38</v>
      </c>
      <c r="J13" s="4" t="s">
        <v>334</v>
      </c>
      <c r="K13" s="7" t="s">
        <v>35</v>
      </c>
      <c r="L13" s="9">
        <v>61936.37</v>
      </c>
      <c r="M13" s="9">
        <f t="shared" si="0"/>
        <v>3096.7999999999956</v>
      </c>
      <c r="N13" s="9">
        <v>65033.17</v>
      </c>
      <c r="O13" s="12"/>
      <c r="P13" s="9"/>
      <c r="Q13" s="12"/>
      <c r="R13" s="12"/>
    </row>
    <row r="14" spans="1:18" ht="96" x14ac:dyDescent="0.25">
      <c r="A14" s="10">
        <v>8</v>
      </c>
      <c r="B14" s="12" t="s">
        <v>288</v>
      </c>
      <c r="C14" s="128" t="s">
        <v>252</v>
      </c>
      <c r="D14" s="4" t="s">
        <v>191</v>
      </c>
      <c r="E14" s="6" t="s">
        <v>228</v>
      </c>
      <c r="F14" s="127" t="s">
        <v>298</v>
      </c>
      <c r="G14" s="7" t="s">
        <v>32</v>
      </c>
      <c r="H14" s="149" t="s">
        <v>311</v>
      </c>
      <c r="I14" s="7" t="s">
        <v>38</v>
      </c>
      <c r="J14" s="4" t="s">
        <v>360</v>
      </c>
      <c r="K14" s="7" t="s">
        <v>35</v>
      </c>
      <c r="L14" s="9">
        <v>167180.74</v>
      </c>
      <c r="M14" s="9">
        <f t="shared" si="0"/>
        <v>8359.0200000000186</v>
      </c>
      <c r="N14" s="9">
        <v>175539.76</v>
      </c>
      <c r="O14" s="12"/>
      <c r="P14" s="9"/>
      <c r="Q14" s="12"/>
      <c r="R14" s="12"/>
    </row>
    <row r="15" spans="1:18" ht="108" x14ac:dyDescent="0.25">
      <c r="A15" s="10">
        <v>9</v>
      </c>
      <c r="B15" s="12" t="s">
        <v>289</v>
      </c>
      <c r="C15" s="128" t="s">
        <v>253</v>
      </c>
      <c r="D15" s="4" t="s">
        <v>192</v>
      </c>
      <c r="E15" s="6" t="s">
        <v>228</v>
      </c>
      <c r="F15" s="127" t="s">
        <v>299</v>
      </c>
      <c r="G15" s="7" t="s">
        <v>32</v>
      </c>
      <c r="H15" s="8" t="s">
        <v>81</v>
      </c>
      <c r="I15" s="7" t="s">
        <v>38</v>
      </c>
      <c r="J15" s="4" t="s">
        <v>336</v>
      </c>
      <c r="K15" s="7" t="s">
        <v>35</v>
      </c>
      <c r="L15" s="9">
        <v>25839970.149999999</v>
      </c>
      <c r="M15" s="9">
        <f t="shared" si="0"/>
        <v>1291998.5300000012</v>
      </c>
      <c r="N15" s="9">
        <v>27131968.68</v>
      </c>
      <c r="O15" s="12"/>
      <c r="P15" s="9"/>
      <c r="Q15" s="12"/>
      <c r="R15" s="12"/>
    </row>
    <row r="16" spans="1:18" ht="84" x14ac:dyDescent="0.25">
      <c r="A16" s="4">
        <v>10</v>
      </c>
      <c r="B16" s="12" t="s">
        <v>289</v>
      </c>
      <c r="C16" s="128" t="s">
        <v>254</v>
      </c>
      <c r="D16" s="4" t="s">
        <v>193</v>
      </c>
      <c r="E16" s="6" t="s">
        <v>228</v>
      </c>
      <c r="F16" s="127" t="s">
        <v>299</v>
      </c>
      <c r="G16" s="7" t="s">
        <v>32</v>
      </c>
      <c r="H16" s="149" t="s">
        <v>312</v>
      </c>
      <c r="I16" s="7" t="s">
        <v>38</v>
      </c>
      <c r="J16" s="4" t="s">
        <v>334</v>
      </c>
      <c r="K16" s="7" t="s">
        <v>35</v>
      </c>
      <c r="L16" s="9">
        <v>66841.929999999993</v>
      </c>
      <c r="M16" s="9">
        <f t="shared" si="0"/>
        <v>3342.1000000000058</v>
      </c>
      <c r="N16" s="9">
        <v>70184.03</v>
      </c>
      <c r="O16" s="12"/>
      <c r="P16" s="9"/>
      <c r="Q16" s="12"/>
      <c r="R16" s="12"/>
    </row>
    <row r="17" spans="1:18" ht="96" x14ac:dyDescent="0.25">
      <c r="A17" s="10">
        <v>11</v>
      </c>
      <c r="B17" s="12" t="s">
        <v>289</v>
      </c>
      <c r="C17" s="128" t="s">
        <v>255</v>
      </c>
      <c r="D17" s="4" t="s">
        <v>194</v>
      </c>
      <c r="E17" s="6" t="s">
        <v>228</v>
      </c>
      <c r="F17" s="127" t="s">
        <v>299</v>
      </c>
      <c r="G17" s="7" t="s">
        <v>32</v>
      </c>
      <c r="H17" s="149" t="s">
        <v>311</v>
      </c>
      <c r="I17" s="7" t="s">
        <v>38</v>
      </c>
      <c r="J17" s="4" t="s">
        <v>360</v>
      </c>
      <c r="K17" s="7" t="s">
        <v>35</v>
      </c>
      <c r="L17" s="9">
        <v>4017701.32</v>
      </c>
      <c r="M17" s="9">
        <f t="shared" si="0"/>
        <v>200885.06999999983</v>
      </c>
      <c r="N17" s="9">
        <v>4218586.3899999997</v>
      </c>
      <c r="O17" s="12"/>
      <c r="P17" s="9"/>
      <c r="Q17" s="12"/>
      <c r="R17" s="12"/>
    </row>
    <row r="18" spans="1:18" ht="72" x14ac:dyDescent="0.25">
      <c r="A18" s="10">
        <v>12</v>
      </c>
      <c r="B18" s="12" t="s">
        <v>290</v>
      </c>
      <c r="C18" s="128" t="s">
        <v>256</v>
      </c>
      <c r="D18" s="4" t="s">
        <v>195</v>
      </c>
      <c r="E18" s="6" t="s">
        <v>228</v>
      </c>
      <c r="F18" s="127" t="s">
        <v>300</v>
      </c>
      <c r="G18" s="7" t="s">
        <v>32</v>
      </c>
      <c r="H18" s="13" t="s">
        <v>315</v>
      </c>
      <c r="I18" s="7" t="s">
        <v>38</v>
      </c>
      <c r="J18" s="4" t="s">
        <v>361</v>
      </c>
      <c r="K18" s="7" t="s">
        <v>35</v>
      </c>
      <c r="L18" s="9">
        <v>3201627.3</v>
      </c>
      <c r="M18" s="9">
        <f t="shared" si="0"/>
        <v>160081.37000000011</v>
      </c>
      <c r="N18" s="9">
        <v>3361708.67</v>
      </c>
      <c r="O18" s="12"/>
      <c r="P18" s="9"/>
      <c r="Q18" s="12"/>
      <c r="R18" s="12"/>
    </row>
    <row r="19" spans="1:18" ht="108" x14ac:dyDescent="0.25">
      <c r="A19" s="4">
        <v>13</v>
      </c>
      <c r="B19" s="12" t="s">
        <v>290</v>
      </c>
      <c r="C19" s="128" t="s">
        <v>257</v>
      </c>
      <c r="D19" s="4" t="s">
        <v>196</v>
      </c>
      <c r="E19" s="6" t="s">
        <v>228</v>
      </c>
      <c r="F19" s="127" t="s">
        <v>300</v>
      </c>
      <c r="G19" s="7" t="s">
        <v>32</v>
      </c>
      <c r="H19" s="8" t="s">
        <v>81</v>
      </c>
      <c r="I19" s="7" t="s">
        <v>38</v>
      </c>
      <c r="J19" s="4" t="s">
        <v>336</v>
      </c>
      <c r="K19" s="7" t="s">
        <v>35</v>
      </c>
      <c r="L19" s="9">
        <v>46302651.170000002</v>
      </c>
      <c r="M19" s="9">
        <f t="shared" si="0"/>
        <v>2315132.5899999961</v>
      </c>
      <c r="N19" s="9">
        <v>48617783.759999998</v>
      </c>
      <c r="O19" s="12"/>
      <c r="P19" s="9"/>
      <c r="Q19" s="12"/>
      <c r="R19" s="12"/>
    </row>
    <row r="20" spans="1:18" ht="84" x14ac:dyDescent="0.25">
      <c r="A20" s="10">
        <v>14</v>
      </c>
      <c r="B20" s="12" t="s">
        <v>290</v>
      </c>
      <c r="C20" s="128" t="s">
        <v>258</v>
      </c>
      <c r="D20" s="4" t="s">
        <v>197</v>
      </c>
      <c r="E20" s="6" t="s">
        <v>228</v>
      </c>
      <c r="F20" s="127" t="s">
        <v>300</v>
      </c>
      <c r="G20" s="7" t="s">
        <v>32</v>
      </c>
      <c r="H20" s="149" t="s">
        <v>314</v>
      </c>
      <c r="I20" s="7" t="s">
        <v>38</v>
      </c>
      <c r="J20" s="4" t="s">
        <v>333</v>
      </c>
      <c r="K20" s="7" t="s">
        <v>35</v>
      </c>
      <c r="L20" s="9">
        <v>1796084.47</v>
      </c>
      <c r="M20" s="9">
        <f t="shared" si="0"/>
        <v>89804.229999999981</v>
      </c>
      <c r="N20" s="9">
        <v>1885888.7</v>
      </c>
      <c r="O20" s="12"/>
      <c r="P20" s="9"/>
      <c r="Q20" s="12"/>
      <c r="R20" s="12"/>
    </row>
    <row r="21" spans="1:18" ht="96" x14ac:dyDescent="0.25">
      <c r="A21" s="10">
        <v>15</v>
      </c>
      <c r="B21" s="12" t="s">
        <v>290</v>
      </c>
      <c r="C21" s="128" t="s">
        <v>259</v>
      </c>
      <c r="D21" s="4" t="s">
        <v>198</v>
      </c>
      <c r="E21" s="6" t="s">
        <v>228</v>
      </c>
      <c r="F21" s="127" t="s">
        <v>300</v>
      </c>
      <c r="G21" s="7" t="s">
        <v>32</v>
      </c>
      <c r="H21" s="149" t="s">
        <v>312</v>
      </c>
      <c r="I21" s="7" t="s">
        <v>38</v>
      </c>
      <c r="J21" s="4" t="s">
        <v>334</v>
      </c>
      <c r="K21" s="7" t="s">
        <v>35</v>
      </c>
      <c r="L21" s="9">
        <v>2059419.82</v>
      </c>
      <c r="M21" s="9">
        <f t="shared" si="0"/>
        <v>102971.01000000001</v>
      </c>
      <c r="N21" s="9">
        <v>2162390.83</v>
      </c>
      <c r="O21" s="12"/>
      <c r="P21" s="9"/>
      <c r="Q21" s="12"/>
      <c r="R21" s="12"/>
    </row>
    <row r="22" spans="1:18" ht="84" x14ac:dyDescent="0.25">
      <c r="A22" s="4">
        <v>16</v>
      </c>
      <c r="B22" s="12" t="s">
        <v>290</v>
      </c>
      <c r="C22" s="128" t="s">
        <v>260</v>
      </c>
      <c r="D22" s="4" t="s">
        <v>199</v>
      </c>
      <c r="E22" s="6" t="s">
        <v>228</v>
      </c>
      <c r="F22" s="127" t="s">
        <v>300</v>
      </c>
      <c r="G22" s="7" t="s">
        <v>32</v>
      </c>
      <c r="H22" s="149" t="s">
        <v>311</v>
      </c>
      <c r="I22" s="7" t="s">
        <v>38</v>
      </c>
      <c r="J22" s="4" t="s">
        <v>360</v>
      </c>
      <c r="K22" s="7" t="s">
        <v>35</v>
      </c>
      <c r="L22" s="9">
        <v>2328532.54</v>
      </c>
      <c r="M22" s="9">
        <f t="shared" si="0"/>
        <v>116426.62999999989</v>
      </c>
      <c r="N22" s="9">
        <v>2444959.17</v>
      </c>
      <c r="O22" s="12"/>
      <c r="P22" s="9"/>
      <c r="Q22" s="12"/>
      <c r="R22" s="12"/>
    </row>
    <row r="23" spans="1:18" ht="72" x14ac:dyDescent="0.25">
      <c r="A23" s="10">
        <v>17</v>
      </c>
      <c r="B23" s="12" t="s">
        <v>291</v>
      </c>
      <c r="C23" s="128" t="s">
        <v>261</v>
      </c>
      <c r="D23" s="4" t="s">
        <v>200</v>
      </c>
      <c r="E23" s="6" t="s">
        <v>228</v>
      </c>
      <c r="F23" s="127" t="s">
        <v>301</v>
      </c>
      <c r="G23" s="7" t="s">
        <v>32</v>
      </c>
      <c r="H23" s="149" t="s">
        <v>313</v>
      </c>
      <c r="I23" s="7" t="s">
        <v>38</v>
      </c>
      <c r="J23" s="4" t="s">
        <v>362</v>
      </c>
      <c r="K23" s="7" t="s">
        <v>35</v>
      </c>
      <c r="L23" s="9">
        <v>126040.64</v>
      </c>
      <c r="M23" s="9">
        <f t="shared" si="0"/>
        <v>6302.0300000000134</v>
      </c>
      <c r="N23" s="9">
        <v>132342.67000000001</v>
      </c>
      <c r="O23" s="12"/>
      <c r="P23" s="9"/>
      <c r="Q23" s="12"/>
      <c r="R23" s="12"/>
    </row>
    <row r="24" spans="1:18" ht="96" x14ac:dyDescent="0.25">
      <c r="A24" s="10">
        <v>18</v>
      </c>
      <c r="B24" s="12" t="s">
        <v>291</v>
      </c>
      <c r="C24" s="128" t="s">
        <v>262</v>
      </c>
      <c r="D24" s="4" t="s">
        <v>201</v>
      </c>
      <c r="E24" s="6" t="s">
        <v>228</v>
      </c>
      <c r="F24" s="127" t="s">
        <v>301</v>
      </c>
      <c r="G24" s="7" t="s">
        <v>32</v>
      </c>
      <c r="H24" s="149" t="s">
        <v>311</v>
      </c>
      <c r="I24" s="7" t="s">
        <v>38</v>
      </c>
      <c r="J24" s="4" t="s">
        <v>360</v>
      </c>
      <c r="K24" s="7" t="s">
        <v>35</v>
      </c>
      <c r="L24" s="9">
        <v>33046850.100000001</v>
      </c>
      <c r="M24" s="9">
        <f t="shared" si="0"/>
        <v>1652342.5300000012</v>
      </c>
      <c r="N24" s="9">
        <v>34699192.630000003</v>
      </c>
      <c r="O24" s="12"/>
      <c r="P24" s="9"/>
      <c r="Q24" s="12"/>
      <c r="R24" s="12"/>
    </row>
    <row r="25" spans="1:18" ht="72" x14ac:dyDescent="0.25">
      <c r="A25" s="4">
        <v>19</v>
      </c>
      <c r="B25" s="12" t="s">
        <v>291</v>
      </c>
      <c r="C25" s="128" t="s">
        <v>456</v>
      </c>
      <c r="D25" s="4" t="s">
        <v>202</v>
      </c>
      <c r="E25" s="6" t="s">
        <v>228</v>
      </c>
      <c r="F25" s="127" t="s">
        <v>301</v>
      </c>
      <c r="G25" s="7" t="s">
        <v>32</v>
      </c>
      <c r="H25" s="13" t="s">
        <v>316</v>
      </c>
      <c r="I25" s="7" t="s">
        <v>38</v>
      </c>
      <c r="J25" s="4" t="s">
        <v>363</v>
      </c>
      <c r="K25" s="7" t="s">
        <v>35</v>
      </c>
      <c r="L25" s="9">
        <v>2398837.9</v>
      </c>
      <c r="M25" s="9">
        <f t="shared" si="0"/>
        <v>119941.89999999991</v>
      </c>
      <c r="N25" s="9">
        <v>2518779.7999999998</v>
      </c>
      <c r="O25" s="12"/>
      <c r="P25" s="9"/>
      <c r="Q25" s="12"/>
      <c r="R25" s="12"/>
    </row>
    <row r="26" spans="1:18" ht="108" x14ac:dyDescent="0.25">
      <c r="A26" s="10">
        <v>20</v>
      </c>
      <c r="B26" s="12" t="s">
        <v>291</v>
      </c>
      <c r="C26" s="128" t="s">
        <v>263</v>
      </c>
      <c r="D26" s="4" t="s">
        <v>203</v>
      </c>
      <c r="E26" s="6" t="s">
        <v>228</v>
      </c>
      <c r="F26" s="127" t="s">
        <v>301</v>
      </c>
      <c r="G26" s="7" t="s">
        <v>32</v>
      </c>
      <c r="H26" s="8" t="s">
        <v>81</v>
      </c>
      <c r="I26" s="7" t="s">
        <v>38</v>
      </c>
      <c r="J26" s="4" t="s">
        <v>336</v>
      </c>
      <c r="K26" s="7" t="s">
        <v>35</v>
      </c>
      <c r="L26" s="9">
        <v>40956542.390000001</v>
      </c>
      <c r="M26" s="9">
        <f t="shared" si="0"/>
        <v>2047827.1400000006</v>
      </c>
      <c r="N26" s="9">
        <v>43004369.530000001</v>
      </c>
      <c r="O26" s="12"/>
      <c r="P26" s="9"/>
      <c r="Q26" s="12"/>
      <c r="R26" s="12"/>
    </row>
    <row r="27" spans="1:18" ht="72" x14ac:dyDescent="0.25">
      <c r="A27" s="10">
        <v>21</v>
      </c>
      <c r="B27" s="12" t="s">
        <v>291</v>
      </c>
      <c r="C27" s="128" t="s">
        <v>264</v>
      </c>
      <c r="D27" s="4" t="s">
        <v>204</v>
      </c>
      <c r="E27" s="6" t="s">
        <v>228</v>
      </c>
      <c r="F27" s="127" t="s">
        <v>301</v>
      </c>
      <c r="G27" s="7" t="s">
        <v>32</v>
      </c>
      <c r="H27" s="13" t="s">
        <v>317</v>
      </c>
      <c r="I27" s="7" t="s">
        <v>38</v>
      </c>
      <c r="J27" s="4" t="s">
        <v>362</v>
      </c>
      <c r="K27" s="7" t="s">
        <v>35</v>
      </c>
      <c r="L27" s="9">
        <v>349858.8</v>
      </c>
      <c r="M27" s="9">
        <f t="shared" si="0"/>
        <v>17492.940000000002</v>
      </c>
      <c r="N27" s="9">
        <v>367351.74</v>
      </c>
      <c r="O27" s="12"/>
      <c r="P27" s="9"/>
      <c r="Q27" s="12"/>
      <c r="R27" s="12"/>
    </row>
    <row r="28" spans="1:18" ht="84" x14ac:dyDescent="0.25">
      <c r="A28" s="4">
        <v>22</v>
      </c>
      <c r="B28" s="12" t="s">
        <v>292</v>
      </c>
      <c r="C28" s="128" t="s">
        <v>265</v>
      </c>
      <c r="D28" s="4" t="s">
        <v>205</v>
      </c>
      <c r="E28" s="6" t="s">
        <v>228</v>
      </c>
      <c r="F28" s="127" t="s">
        <v>302</v>
      </c>
      <c r="G28" s="7" t="s">
        <v>32</v>
      </c>
      <c r="H28" s="149" t="s">
        <v>311</v>
      </c>
      <c r="I28" s="7" t="s">
        <v>38</v>
      </c>
      <c r="J28" s="4" t="s">
        <v>360</v>
      </c>
      <c r="K28" s="7" t="s">
        <v>35</v>
      </c>
      <c r="L28" s="9">
        <v>5301632.4800000004</v>
      </c>
      <c r="M28" s="9">
        <f t="shared" si="0"/>
        <v>265081.61999999918</v>
      </c>
      <c r="N28" s="9">
        <v>5566714.0999999996</v>
      </c>
      <c r="O28" s="12"/>
      <c r="P28" s="9"/>
      <c r="Q28" s="12"/>
      <c r="R28" s="12"/>
    </row>
    <row r="29" spans="1:18" ht="96" x14ac:dyDescent="0.25">
      <c r="A29" s="10">
        <v>23</v>
      </c>
      <c r="B29" s="12" t="s">
        <v>292</v>
      </c>
      <c r="C29" s="128" t="s">
        <v>266</v>
      </c>
      <c r="D29" s="4" t="s">
        <v>206</v>
      </c>
      <c r="E29" s="6" t="s">
        <v>228</v>
      </c>
      <c r="F29" s="127" t="s">
        <v>302</v>
      </c>
      <c r="G29" s="7" t="s">
        <v>32</v>
      </c>
      <c r="H29" s="149" t="s">
        <v>312</v>
      </c>
      <c r="I29" s="7" t="s">
        <v>38</v>
      </c>
      <c r="J29" s="4" t="s">
        <v>334</v>
      </c>
      <c r="K29" s="7" t="s">
        <v>35</v>
      </c>
      <c r="L29" s="9">
        <v>910732.68</v>
      </c>
      <c r="M29" s="9">
        <f t="shared" si="0"/>
        <v>45536.630000000005</v>
      </c>
      <c r="N29" s="9">
        <v>956269.31</v>
      </c>
      <c r="O29" s="12"/>
      <c r="P29" s="9"/>
      <c r="Q29" s="12"/>
      <c r="R29" s="12"/>
    </row>
    <row r="30" spans="1:18" ht="72" x14ac:dyDescent="0.25">
      <c r="A30" s="10">
        <v>24</v>
      </c>
      <c r="B30" s="12" t="s">
        <v>292</v>
      </c>
      <c r="C30" s="128" t="s">
        <v>267</v>
      </c>
      <c r="D30" s="4" t="s">
        <v>207</v>
      </c>
      <c r="E30" s="6" t="s">
        <v>228</v>
      </c>
      <c r="F30" s="127" t="s">
        <v>302</v>
      </c>
      <c r="G30" s="7" t="s">
        <v>32</v>
      </c>
      <c r="H30" s="149" t="s">
        <v>314</v>
      </c>
      <c r="I30" s="7" t="s">
        <v>38</v>
      </c>
      <c r="J30" s="4" t="s">
        <v>333</v>
      </c>
      <c r="K30" s="7" t="s">
        <v>35</v>
      </c>
      <c r="L30" s="9">
        <v>59400</v>
      </c>
      <c r="M30" s="9">
        <f t="shared" si="0"/>
        <v>2970</v>
      </c>
      <c r="N30" s="9">
        <v>62370</v>
      </c>
      <c r="O30" s="12"/>
      <c r="P30" s="9"/>
      <c r="Q30" s="12"/>
      <c r="R30" s="12"/>
    </row>
    <row r="31" spans="1:18" ht="108" x14ac:dyDescent="0.25">
      <c r="A31" s="4">
        <v>25</v>
      </c>
      <c r="B31" s="12" t="s">
        <v>292</v>
      </c>
      <c r="C31" s="128" t="s">
        <v>268</v>
      </c>
      <c r="D31" s="4" t="s">
        <v>208</v>
      </c>
      <c r="E31" s="6" t="s">
        <v>228</v>
      </c>
      <c r="F31" s="127" t="s">
        <v>302</v>
      </c>
      <c r="G31" s="7" t="s">
        <v>32</v>
      </c>
      <c r="H31" s="8" t="s">
        <v>81</v>
      </c>
      <c r="I31" s="7" t="s">
        <v>38</v>
      </c>
      <c r="J31" s="4" t="s">
        <v>336</v>
      </c>
      <c r="K31" s="7" t="s">
        <v>35</v>
      </c>
      <c r="L31" s="9">
        <v>16615958.619999999</v>
      </c>
      <c r="M31" s="9">
        <f t="shared" si="0"/>
        <v>830797.91999999993</v>
      </c>
      <c r="N31" s="9">
        <v>17446756.539999999</v>
      </c>
      <c r="O31" s="12"/>
      <c r="P31" s="9"/>
      <c r="Q31" s="12"/>
      <c r="R31" s="12"/>
    </row>
    <row r="32" spans="1:18" ht="84" x14ac:dyDescent="0.25">
      <c r="A32" s="10">
        <v>26</v>
      </c>
      <c r="B32" s="12" t="s">
        <v>292</v>
      </c>
      <c r="C32" s="128" t="s">
        <v>269</v>
      </c>
      <c r="D32" s="4" t="s">
        <v>209</v>
      </c>
      <c r="E32" s="6" t="s">
        <v>228</v>
      </c>
      <c r="F32" s="127" t="s">
        <v>302</v>
      </c>
      <c r="G32" s="7" t="s">
        <v>32</v>
      </c>
      <c r="H32" s="13" t="s">
        <v>315</v>
      </c>
      <c r="I32" s="7" t="s">
        <v>38</v>
      </c>
      <c r="J32" s="4" t="s">
        <v>361</v>
      </c>
      <c r="K32" s="7" t="s">
        <v>35</v>
      </c>
      <c r="L32" s="9">
        <v>2108638</v>
      </c>
      <c r="M32" s="9">
        <f t="shared" si="0"/>
        <v>105431.89999999991</v>
      </c>
      <c r="N32" s="9">
        <v>2214069.9</v>
      </c>
      <c r="O32" s="12"/>
      <c r="P32" s="9"/>
      <c r="Q32" s="12"/>
      <c r="R32" s="12"/>
    </row>
    <row r="33" spans="1:18" ht="108" x14ac:dyDescent="0.25">
      <c r="A33" s="10">
        <v>27</v>
      </c>
      <c r="B33" s="12" t="s">
        <v>293</v>
      </c>
      <c r="C33" s="128" t="s">
        <v>270</v>
      </c>
      <c r="D33" s="4" t="s">
        <v>210</v>
      </c>
      <c r="E33" s="6" t="s">
        <v>228</v>
      </c>
      <c r="F33" s="127" t="s">
        <v>303</v>
      </c>
      <c r="G33" s="7" t="s">
        <v>32</v>
      </c>
      <c r="H33" s="149" t="s">
        <v>311</v>
      </c>
      <c r="I33" s="7" t="s">
        <v>38</v>
      </c>
      <c r="J33" s="4" t="s">
        <v>360</v>
      </c>
      <c r="K33" s="7" t="s">
        <v>35</v>
      </c>
      <c r="L33" s="9">
        <v>446273.66</v>
      </c>
      <c r="M33" s="9">
        <f t="shared" si="0"/>
        <v>22313.700000000012</v>
      </c>
      <c r="N33" s="9">
        <v>468587.36</v>
      </c>
      <c r="O33" s="12"/>
      <c r="P33" s="9"/>
      <c r="Q33" s="12"/>
      <c r="R33" s="12"/>
    </row>
    <row r="34" spans="1:18" ht="108" x14ac:dyDescent="0.25">
      <c r="A34" s="4">
        <v>28</v>
      </c>
      <c r="B34" s="12" t="s">
        <v>293</v>
      </c>
      <c r="C34" s="128" t="s">
        <v>271</v>
      </c>
      <c r="D34" s="4" t="s">
        <v>211</v>
      </c>
      <c r="E34" s="6" t="s">
        <v>228</v>
      </c>
      <c r="F34" s="127" t="s">
        <v>303</v>
      </c>
      <c r="G34" s="7" t="s">
        <v>32</v>
      </c>
      <c r="H34" s="149" t="s">
        <v>312</v>
      </c>
      <c r="I34" s="7" t="s">
        <v>38</v>
      </c>
      <c r="J34" s="4" t="s">
        <v>334</v>
      </c>
      <c r="K34" s="7" t="s">
        <v>35</v>
      </c>
      <c r="L34" s="9">
        <v>277954.65999999997</v>
      </c>
      <c r="M34" s="9">
        <f t="shared" si="0"/>
        <v>13897.75</v>
      </c>
      <c r="N34" s="9">
        <v>291852.40999999997</v>
      </c>
      <c r="O34" s="12"/>
      <c r="P34" s="9"/>
      <c r="Q34" s="12"/>
      <c r="R34" s="12"/>
    </row>
    <row r="35" spans="1:18" ht="72" x14ac:dyDescent="0.25">
      <c r="A35" s="10">
        <v>29</v>
      </c>
      <c r="B35" s="12" t="s">
        <v>293</v>
      </c>
      <c r="C35" s="128" t="s">
        <v>272</v>
      </c>
      <c r="D35" s="4" t="s">
        <v>212</v>
      </c>
      <c r="E35" s="6" t="s">
        <v>228</v>
      </c>
      <c r="F35" s="127" t="s">
        <v>303</v>
      </c>
      <c r="G35" s="7" t="s">
        <v>32</v>
      </c>
      <c r="H35" s="149" t="s">
        <v>314</v>
      </c>
      <c r="I35" s="7" t="s">
        <v>38</v>
      </c>
      <c r="J35" s="4" t="s">
        <v>333</v>
      </c>
      <c r="K35" s="7" t="s">
        <v>35</v>
      </c>
      <c r="L35" s="9">
        <v>47287.5</v>
      </c>
      <c r="M35" s="9">
        <f t="shared" si="0"/>
        <v>2364.3799999999974</v>
      </c>
      <c r="N35" s="9">
        <v>49651.88</v>
      </c>
      <c r="O35" s="12"/>
      <c r="P35" s="9"/>
      <c r="Q35" s="12"/>
      <c r="R35" s="12"/>
    </row>
    <row r="36" spans="1:18" ht="84" x14ac:dyDescent="0.25">
      <c r="A36" s="10">
        <v>30</v>
      </c>
      <c r="B36" s="12" t="s">
        <v>293</v>
      </c>
      <c r="C36" s="128" t="s">
        <v>273</v>
      </c>
      <c r="D36" s="4" t="s">
        <v>213</v>
      </c>
      <c r="E36" s="6" t="s">
        <v>228</v>
      </c>
      <c r="F36" s="127" t="s">
        <v>303</v>
      </c>
      <c r="G36" s="7" t="s">
        <v>32</v>
      </c>
      <c r="H36" s="8" t="s">
        <v>81</v>
      </c>
      <c r="I36" s="7" t="s">
        <v>38</v>
      </c>
      <c r="J36" s="4" t="s">
        <v>336</v>
      </c>
      <c r="K36" s="7" t="s">
        <v>35</v>
      </c>
      <c r="L36" s="9">
        <v>164984.95999999999</v>
      </c>
      <c r="M36" s="9">
        <f t="shared" si="0"/>
        <v>8249.2600000000093</v>
      </c>
      <c r="N36" s="9">
        <v>173234.22</v>
      </c>
      <c r="O36" s="12"/>
      <c r="P36" s="9"/>
      <c r="Q36" s="12"/>
      <c r="R36" s="12"/>
    </row>
    <row r="37" spans="1:18" ht="96" x14ac:dyDescent="0.25">
      <c r="A37" s="4">
        <v>31</v>
      </c>
      <c r="B37" s="12" t="s">
        <v>294</v>
      </c>
      <c r="C37" s="128" t="s">
        <v>274</v>
      </c>
      <c r="D37" s="4" t="s">
        <v>214</v>
      </c>
      <c r="E37" s="6" t="s">
        <v>228</v>
      </c>
      <c r="F37" s="127" t="s">
        <v>304</v>
      </c>
      <c r="G37" s="7" t="s">
        <v>32</v>
      </c>
      <c r="H37" s="149" t="s">
        <v>311</v>
      </c>
      <c r="I37" s="7" t="s">
        <v>38</v>
      </c>
      <c r="J37" s="4" t="s">
        <v>360</v>
      </c>
      <c r="K37" s="7" t="s">
        <v>35</v>
      </c>
      <c r="L37" s="9">
        <v>253037.37</v>
      </c>
      <c r="M37" s="9">
        <f t="shared" si="0"/>
        <v>12651.890000000014</v>
      </c>
      <c r="N37" s="9">
        <v>265689.26</v>
      </c>
      <c r="O37" s="12"/>
      <c r="P37" s="9"/>
      <c r="Q37" s="12"/>
      <c r="R37" s="12"/>
    </row>
    <row r="38" spans="1:18" ht="96" x14ac:dyDescent="0.25">
      <c r="A38" s="10">
        <v>32</v>
      </c>
      <c r="B38" s="12" t="s">
        <v>294</v>
      </c>
      <c r="C38" s="128" t="s">
        <v>275</v>
      </c>
      <c r="D38" s="4" t="s">
        <v>215</v>
      </c>
      <c r="E38" s="6" t="s">
        <v>228</v>
      </c>
      <c r="F38" s="127" t="s">
        <v>304</v>
      </c>
      <c r="G38" s="7" t="s">
        <v>32</v>
      </c>
      <c r="H38" s="149" t="s">
        <v>312</v>
      </c>
      <c r="I38" s="7" t="s">
        <v>38</v>
      </c>
      <c r="J38" s="4" t="s">
        <v>334</v>
      </c>
      <c r="K38" s="7" t="s">
        <v>35</v>
      </c>
      <c r="L38" s="9">
        <v>359838.6</v>
      </c>
      <c r="M38" s="9">
        <f t="shared" si="0"/>
        <v>17991.960000000021</v>
      </c>
      <c r="N38" s="9">
        <v>377830.56</v>
      </c>
      <c r="O38" s="12"/>
      <c r="P38" s="9"/>
      <c r="Q38" s="12"/>
      <c r="R38" s="12"/>
    </row>
    <row r="39" spans="1:18" ht="84" x14ac:dyDescent="0.25">
      <c r="A39" s="10">
        <v>33</v>
      </c>
      <c r="B39" s="12" t="s">
        <v>294</v>
      </c>
      <c r="C39" s="128" t="s">
        <v>276</v>
      </c>
      <c r="D39" s="4" t="s">
        <v>216</v>
      </c>
      <c r="E39" s="6" t="s">
        <v>228</v>
      </c>
      <c r="F39" s="127" t="s">
        <v>304</v>
      </c>
      <c r="G39" s="7" t="s">
        <v>32</v>
      </c>
      <c r="H39" s="149" t="s">
        <v>314</v>
      </c>
      <c r="I39" s="7" t="s">
        <v>38</v>
      </c>
      <c r="J39" s="4" t="s">
        <v>333</v>
      </c>
      <c r="K39" s="7" t="s">
        <v>35</v>
      </c>
      <c r="L39" s="9">
        <v>52823.72</v>
      </c>
      <c r="M39" s="9">
        <f t="shared" si="0"/>
        <v>2641.1900000000023</v>
      </c>
      <c r="N39" s="9">
        <v>55464.91</v>
      </c>
      <c r="O39" s="12"/>
      <c r="P39" s="9"/>
      <c r="Q39" s="12"/>
      <c r="R39" s="12"/>
    </row>
    <row r="40" spans="1:18" ht="107.25" customHeight="1" x14ac:dyDescent="0.25">
      <c r="A40" s="4">
        <v>34</v>
      </c>
      <c r="B40" s="12" t="s">
        <v>294</v>
      </c>
      <c r="C40" s="128" t="s">
        <v>277</v>
      </c>
      <c r="D40" s="4" t="s">
        <v>217</v>
      </c>
      <c r="E40" s="6" t="s">
        <v>228</v>
      </c>
      <c r="F40" s="127" t="s">
        <v>304</v>
      </c>
      <c r="G40" s="7" t="s">
        <v>32</v>
      </c>
      <c r="H40" s="8" t="s">
        <v>81</v>
      </c>
      <c r="I40" s="7" t="s">
        <v>38</v>
      </c>
      <c r="J40" s="4" t="s">
        <v>336</v>
      </c>
      <c r="K40" s="7" t="s">
        <v>35</v>
      </c>
      <c r="L40" s="9">
        <v>2183357.4700000002</v>
      </c>
      <c r="M40" s="9">
        <f t="shared" si="0"/>
        <v>109167.86999999965</v>
      </c>
      <c r="N40" s="9">
        <v>2292525.34</v>
      </c>
      <c r="O40" s="12"/>
      <c r="P40" s="9"/>
      <c r="Q40" s="12"/>
      <c r="R40" s="12"/>
    </row>
    <row r="41" spans="1:18" ht="117.75" customHeight="1" x14ac:dyDescent="0.25">
      <c r="A41" s="10">
        <v>35</v>
      </c>
      <c r="B41" s="12" t="s">
        <v>295</v>
      </c>
      <c r="C41" s="128" t="s">
        <v>278</v>
      </c>
      <c r="D41" s="4" t="s">
        <v>218</v>
      </c>
      <c r="E41" s="6" t="s">
        <v>228</v>
      </c>
      <c r="F41" s="127" t="s">
        <v>305</v>
      </c>
      <c r="G41" s="7" t="s">
        <v>32</v>
      </c>
      <c r="H41" s="149" t="s">
        <v>311</v>
      </c>
      <c r="I41" s="7" t="s">
        <v>38</v>
      </c>
      <c r="J41" s="4" t="s">
        <v>360</v>
      </c>
      <c r="K41" s="7" t="s">
        <v>35</v>
      </c>
      <c r="L41" s="9">
        <v>439330.77</v>
      </c>
      <c r="M41" s="9">
        <f t="shared" si="0"/>
        <v>21966.549999999988</v>
      </c>
      <c r="N41" s="9">
        <v>461297.32</v>
      </c>
      <c r="O41" s="12"/>
      <c r="P41" s="9"/>
      <c r="Q41" s="12"/>
      <c r="R41" s="12"/>
    </row>
    <row r="42" spans="1:18" ht="84" x14ac:dyDescent="0.25">
      <c r="A42" s="10">
        <v>36</v>
      </c>
      <c r="B42" s="12" t="s">
        <v>295</v>
      </c>
      <c r="C42" s="128" t="s">
        <v>279</v>
      </c>
      <c r="D42" s="4" t="s">
        <v>219</v>
      </c>
      <c r="E42" s="6" t="s">
        <v>228</v>
      </c>
      <c r="F42" s="127" t="s">
        <v>305</v>
      </c>
      <c r="G42" s="7" t="s">
        <v>32</v>
      </c>
      <c r="H42" s="149" t="s">
        <v>312</v>
      </c>
      <c r="I42" s="7" t="s">
        <v>38</v>
      </c>
      <c r="J42" s="4" t="s">
        <v>334</v>
      </c>
      <c r="K42" s="7" t="s">
        <v>35</v>
      </c>
      <c r="L42" s="9">
        <v>550881.07999999996</v>
      </c>
      <c r="M42" s="9">
        <f t="shared" si="0"/>
        <v>27544.050000000047</v>
      </c>
      <c r="N42" s="9">
        <v>578425.13</v>
      </c>
      <c r="O42" s="12"/>
      <c r="P42" s="9"/>
      <c r="Q42" s="12"/>
      <c r="R42" s="12"/>
    </row>
    <row r="43" spans="1:18" ht="84" x14ac:dyDescent="0.25">
      <c r="A43" s="4">
        <v>37</v>
      </c>
      <c r="B43" s="12" t="s">
        <v>295</v>
      </c>
      <c r="C43" s="128" t="s">
        <v>280</v>
      </c>
      <c r="D43" s="4" t="s">
        <v>220</v>
      </c>
      <c r="E43" s="6" t="s">
        <v>228</v>
      </c>
      <c r="F43" s="127" t="s">
        <v>305</v>
      </c>
      <c r="G43" s="7" t="s">
        <v>32</v>
      </c>
      <c r="H43" s="149" t="s">
        <v>314</v>
      </c>
      <c r="I43" s="7" t="s">
        <v>38</v>
      </c>
      <c r="J43" s="4" t="s">
        <v>333</v>
      </c>
      <c r="K43" s="7" t="s">
        <v>35</v>
      </c>
      <c r="L43" s="9">
        <v>131103.14000000001</v>
      </c>
      <c r="M43" s="9">
        <f t="shared" si="0"/>
        <v>6555.1599999999744</v>
      </c>
      <c r="N43" s="9">
        <v>137658.29999999999</v>
      </c>
      <c r="O43" s="12"/>
      <c r="P43" s="9"/>
      <c r="Q43" s="12"/>
      <c r="R43" s="12"/>
    </row>
    <row r="44" spans="1:18" ht="107.25" customHeight="1" x14ac:dyDescent="0.25">
      <c r="A44" s="10">
        <v>38</v>
      </c>
      <c r="B44" s="12" t="s">
        <v>295</v>
      </c>
      <c r="C44" s="128" t="s">
        <v>281</v>
      </c>
      <c r="D44" s="4" t="s">
        <v>221</v>
      </c>
      <c r="E44" s="6" t="s">
        <v>228</v>
      </c>
      <c r="F44" s="127" t="s">
        <v>305</v>
      </c>
      <c r="G44" s="7" t="s">
        <v>32</v>
      </c>
      <c r="H44" s="8" t="s">
        <v>81</v>
      </c>
      <c r="I44" s="7" t="s">
        <v>38</v>
      </c>
      <c r="J44" s="4" t="s">
        <v>336</v>
      </c>
      <c r="K44" s="7" t="s">
        <v>35</v>
      </c>
      <c r="L44" s="9">
        <v>210298.69</v>
      </c>
      <c r="M44" s="9">
        <f t="shared" si="0"/>
        <v>10514.929999999993</v>
      </c>
      <c r="N44" s="9">
        <v>220813.62</v>
      </c>
      <c r="O44" s="12"/>
      <c r="P44" s="9"/>
      <c r="Q44" s="12"/>
      <c r="R44" s="12"/>
    </row>
    <row r="45" spans="1:18" ht="72" x14ac:dyDescent="0.25">
      <c r="A45" s="10">
        <v>39</v>
      </c>
      <c r="B45" s="12" t="s">
        <v>295</v>
      </c>
      <c r="C45" s="128" t="s">
        <v>282</v>
      </c>
      <c r="D45" s="4" t="s">
        <v>222</v>
      </c>
      <c r="E45" s="6" t="s">
        <v>228</v>
      </c>
      <c r="F45" s="127" t="s">
        <v>305</v>
      </c>
      <c r="G45" s="7" t="s">
        <v>32</v>
      </c>
      <c r="H45" s="13" t="s">
        <v>315</v>
      </c>
      <c r="I45" s="7" t="s">
        <v>38</v>
      </c>
      <c r="J45" s="4" t="s">
        <v>361</v>
      </c>
      <c r="K45" s="7" t="s">
        <v>35</v>
      </c>
      <c r="L45" s="9">
        <v>370722</v>
      </c>
      <c r="M45" s="9">
        <f t="shared" si="0"/>
        <v>18536.099999999977</v>
      </c>
      <c r="N45" s="9">
        <v>389258.1</v>
      </c>
      <c r="O45" s="12"/>
      <c r="P45" s="9"/>
      <c r="Q45" s="12"/>
      <c r="R45" s="12"/>
    </row>
    <row r="46" spans="1:18" ht="108" x14ac:dyDescent="0.25">
      <c r="A46" s="4">
        <v>40</v>
      </c>
      <c r="B46" s="12" t="s">
        <v>296</v>
      </c>
      <c r="C46" s="128" t="s">
        <v>283</v>
      </c>
      <c r="D46" s="4" t="s">
        <v>223</v>
      </c>
      <c r="E46" s="6" t="s">
        <v>228</v>
      </c>
      <c r="F46" s="127" t="s">
        <v>306</v>
      </c>
      <c r="G46" s="7" t="s">
        <v>32</v>
      </c>
      <c r="H46" s="149" t="s">
        <v>311</v>
      </c>
      <c r="I46" s="7" t="s">
        <v>38</v>
      </c>
      <c r="J46" s="4" t="s">
        <v>360</v>
      </c>
      <c r="K46" s="7" t="s">
        <v>35</v>
      </c>
      <c r="L46" s="9">
        <v>609901</v>
      </c>
      <c r="M46" s="9">
        <f t="shared" si="0"/>
        <v>30495.069999999949</v>
      </c>
      <c r="N46" s="9">
        <v>640396.06999999995</v>
      </c>
      <c r="O46" s="12"/>
      <c r="P46" s="9"/>
      <c r="Q46" s="12"/>
      <c r="R46" s="12"/>
    </row>
    <row r="47" spans="1:18" ht="101.25" customHeight="1" x14ac:dyDescent="0.25">
      <c r="A47" s="10">
        <v>41</v>
      </c>
      <c r="B47" s="12" t="s">
        <v>296</v>
      </c>
      <c r="C47" s="128" t="s">
        <v>284</v>
      </c>
      <c r="D47" s="4" t="s">
        <v>224</v>
      </c>
      <c r="E47" s="6" t="s">
        <v>228</v>
      </c>
      <c r="F47" s="127" t="s">
        <v>306</v>
      </c>
      <c r="G47" s="7" t="s">
        <v>32</v>
      </c>
      <c r="H47" s="149" t="s">
        <v>312</v>
      </c>
      <c r="I47" s="7" t="s">
        <v>38</v>
      </c>
      <c r="J47" s="4" t="s">
        <v>334</v>
      </c>
      <c r="K47" s="7" t="s">
        <v>35</v>
      </c>
      <c r="L47" s="9">
        <v>71250.850000000006</v>
      </c>
      <c r="M47" s="9">
        <f t="shared" si="0"/>
        <v>3562.5399999999936</v>
      </c>
      <c r="N47" s="9">
        <v>74813.39</v>
      </c>
      <c r="O47" s="12"/>
      <c r="P47" s="9"/>
      <c r="Q47" s="12"/>
      <c r="R47" s="12"/>
    </row>
    <row r="48" spans="1:18" ht="84" x14ac:dyDescent="0.25">
      <c r="A48" s="10">
        <v>42</v>
      </c>
      <c r="B48" s="12" t="s">
        <v>296</v>
      </c>
      <c r="C48" s="128" t="s">
        <v>285</v>
      </c>
      <c r="D48" s="4" t="s">
        <v>225</v>
      </c>
      <c r="E48" s="6" t="s">
        <v>228</v>
      </c>
      <c r="F48" s="127" t="s">
        <v>306</v>
      </c>
      <c r="G48" s="7" t="s">
        <v>32</v>
      </c>
      <c r="H48" s="8" t="s">
        <v>81</v>
      </c>
      <c r="I48" s="7" t="s">
        <v>38</v>
      </c>
      <c r="J48" s="4" t="s">
        <v>336</v>
      </c>
      <c r="K48" s="7" t="s">
        <v>35</v>
      </c>
      <c r="L48" s="9">
        <v>95605.26</v>
      </c>
      <c r="M48" s="9">
        <f t="shared" si="0"/>
        <v>4780.2700000000041</v>
      </c>
      <c r="N48" s="9">
        <v>100385.53</v>
      </c>
      <c r="O48" s="12"/>
      <c r="P48" s="9"/>
      <c r="Q48" s="12"/>
      <c r="R48" s="12"/>
    </row>
    <row r="49" spans="1:18" ht="72" x14ac:dyDescent="0.25">
      <c r="A49" s="4">
        <v>43</v>
      </c>
      <c r="B49" s="12" t="s">
        <v>296</v>
      </c>
      <c r="C49" s="128" t="s">
        <v>286</v>
      </c>
      <c r="D49" s="4" t="s">
        <v>226</v>
      </c>
      <c r="E49" s="6" t="s">
        <v>228</v>
      </c>
      <c r="F49" s="127" t="s">
        <v>306</v>
      </c>
      <c r="G49" s="7" t="s">
        <v>32</v>
      </c>
      <c r="H49" s="13" t="s">
        <v>315</v>
      </c>
      <c r="I49" s="7" t="s">
        <v>38</v>
      </c>
      <c r="J49" s="4" t="s">
        <v>361</v>
      </c>
      <c r="K49" s="7" t="s">
        <v>35</v>
      </c>
      <c r="L49" s="9">
        <v>1026412.5</v>
      </c>
      <c r="M49" s="9">
        <f t="shared" si="0"/>
        <v>51320.629999999888</v>
      </c>
      <c r="N49" s="9">
        <v>1077733.1299999999</v>
      </c>
      <c r="O49" s="12"/>
      <c r="P49" s="9"/>
      <c r="Q49" s="12"/>
      <c r="R49" s="12"/>
    </row>
    <row r="50" spans="1:18" ht="84.6" thickBot="1" x14ac:dyDescent="0.3">
      <c r="A50" s="14">
        <v>44</v>
      </c>
      <c r="B50" s="15" t="s">
        <v>291</v>
      </c>
      <c r="C50" s="150" t="s">
        <v>509</v>
      </c>
      <c r="D50" s="16" t="s">
        <v>227</v>
      </c>
      <c r="E50" s="17" t="s">
        <v>228</v>
      </c>
      <c r="F50" s="164" t="s">
        <v>301</v>
      </c>
      <c r="G50" s="18" t="s">
        <v>32</v>
      </c>
      <c r="H50" s="151" t="s">
        <v>312</v>
      </c>
      <c r="I50" s="18" t="s">
        <v>38</v>
      </c>
      <c r="J50" s="16" t="s">
        <v>334</v>
      </c>
      <c r="K50" s="18" t="s">
        <v>35</v>
      </c>
      <c r="L50" s="19">
        <v>6112120.7800000003</v>
      </c>
      <c r="M50" s="19">
        <f>N50-L50</f>
        <v>305606.04000000004</v>
      </c>
      <c r="N50" s="19">
        <v>6417726.8200000003</v>
      </c>
      <c r="O50" s="15"/>
      <c r="P50" s="19"/>
      <c r="Q50" s="15"/>
      <c r="R50" s="15"/>
    </row>
    <row r="51" spans="1:18" ht="60.75" customHeight="1" x14ac:dyDescent="0.25">
      <c r="A51" s="20">
        <v>45</v>
      </c>
      <c r="B51" s="21" t="s">
        <v>392</v>
      </c>
      <c r="C51" s="161" t="s">
        <v>393</v>
      </c>
      <c r="D51" s="162" t="s">
        <v>394</v>
      </c>
      <c r="E51" s="22" t="s">
        <v>436</v>
      </c>
      <c r="F51" s="165" t="s">
        <v>435</v>
      </c>
      <c r="G51" s="162" t="s">
        <v>32</v>
      </c>
      <c r="H51" s="161" t="s">
        <v>395</v>
      </c>
      <c r="I51" s="162" t="s">
        <v>38</v>
      </c>
      <c r="J51" s="162" t="s">
        <v>396</v>
      </c>
      <c r="K51" s="162" t="s">
        <v>397</v>
      </c>
      <c r="L51" s="163">
        <v>750000</v>
      </c>
      <c r="M51" s="163">
        <f>N51-L51</f>
        <v>0</v>
      </c>
      <c r="N51" s="163">
        <v>750000</v>
      </c>
      <c r="O51" s="162"/>
      <c r="P51" s="163">
        <f>'Reg. UG temeljem OS MZ'!P7</f>
        <v>79890</v>
      </c>
      <c r="Q51" s="20"/>
      <c r="R51" s="20"/>
    </row>
    <row r="52" spans="1:18" ht="72" x14ac:dyDescent="0.25">
      <c r="A52" s="10">
        <v>46</v>
      </c>
      <c r="B52" s="12" t="s">
        <v>292</v>
      </c>
      <c r="C52" s="128" t="s">
        <v>478</v>
      </c>
      <c r="D52" s="4" t="s">
        <v>479</v>
      </c>
      <c r="E52" s="6" t="s">
        <v>228</v>
      </c>
      <c r="F52" s="127" t="s">
        <v>510</v>
      </c>
      <c r="G52" s="7" t="s">
        <v>32</v>
      </c>
      <c r="H52" s="8" t="s">
        <v>480</v>
      </c>
      <c r="I52" s="7" t="s">
        <v>38</v>
      </c>
      <c r="J52" s="4" t="s">
        <v>481</v>
      </c>
      <c r="K52" s="7" t="s">
        <v>35</v>
      </c>
      <c r="L52" s="9">
        <v>2594512</v>
      </c>
      <c r="M52" s="9">
        <f>N52-L52</f>
        <v>129725.60000000009</v>
      </c>
      <c r="N52" s="9">
        <v>2724237.6</v>
      </c>
      <c r="O52" s="12"/>
      <c r="P52" s="9"/>
      <c r="Q52" s="12"/>
      <c r="R52" s="12"/>
    </row>
    <row r="53" spans="1:18" ht="72.599999999999994" thickBot="1" x14ac:dyDescent="0.3">
      <c r="A53" s="23">
        <v>47</v>
      </c>
      <c r="B53" s="24" t="s">
        <v>292</v>
      </c>
      <c r="C53" s="152" t="s">
        <v>482</v>
      </c>
      <c r="D53" s="25" t="s">
        <v>483</v>
      </c>
      <c r="E53" s="26" t="s">
        <v>228</v>
      </c>
      <c r="F53" s="75" t="s">
        <v>510</v>
      </c>
      <c r="G53" s="27" t="s">
        <v>32</v>
      </c>
      <c r="H53" s="28" t="s">
        <v>312</v>
      </c>
      <c r="I53" s="27" t="s">
        <v>38</v>
      </c>
      <c r="J53" s="25" t="s">
        <v>484</v>
      </c>
      <c r="K53" s="27" t="s">
        <v>35</v>
      </c>
      <c r="L53" s="29">
        <v>6319953.5199999996</v>
      </c>
      <c r="M53" s="29">
        <f>N53-L53</f>
        <v>315997.68000000063</v>
      </c>
      <c r="N53" s="29">
        <v>6635951.2000000002</v>
      </c>
      <c r="O53" s="24"/>
      <c r="P53" s="29"/>
      <c r="Q53" s="24"/>
      <c r="R53" s="24"/>
    </row>
    <row r="54" spans="1:18" ht="12.6" thickTop="1" x14ac:dyDescent="0.25"/>
  </sheetData>
  <mergeCells count="1">
    <mergeCell ref="A3:R3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rowBreaks count="1" manualBreakCount="1">
    <brk id="4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9"/>
  <sheetViews>
    <sheetView zoomScaleNormal="100" workbookViewId="0">
      <selection activeCell="A3" sqref="A3:R3"/>
    </sheetView>
  </sheetViews>
  <sheetFormatPr defaultColWidth="9.109375" defaultRowHeight="12" x14ac:dyDescent="0.25"/>
  <cols>
    <col min="1" max="1" width="3.6640625" style="31" bestFit="1" customWidth="1"/>
    <col min="2" max="2" width="10.109375" style="31" bestFit="1" customWidth="1"/>
    <col min="3" max="3" width="24" style="31" customWidth="1"/>
    <col min="4" max="4" width="8" style="31" bestFit="1" customWidth="1"/>
    <col min="5" max="6" width="10.109375" style="31" customWidth="1"/>
    <col min="7" max="7" width="14.6640625" style="31" bestFit="1" customWidth="1"/>
    <col min="8" max="8" width="15.6640625" style="31" customWidth="1"/>
    <col min="9" max="9" width="14.109375" style="31" customWidth="1"/>
    <col min="10" max="10" width="9.109375" style="31" bestFit="1" customWidth="1"/>
    <col min="11" max="11" width="8.109375" style="31" bestFit="1" customWidth="1"/>
    <col min="12" max="12" width="13.33203125" style="31" bestFit="1" customWidth="1"/>
    <col min="13" max="13" width="10.33203125" style="31" bestFit="1" customWidth="1"/>
    <col min="14" max="14" width="12.109375" style="31" bestFit="1" customWidth="1"/>
    <col min="15" max="15" width="9.109375" style="31"/>
    <col min="16" max="16" width="13" style="31" bestFit="1" customWidth="1"/>
    <col min="17" max="17" width="11.33203125" style="31" bestFit="1" customWidth="1"/>
    <col min="18" max="18" width="9" style="31" bestFit="1" customWidth="1"/>
    <col min="19" max="16384" width="9.109375" style="31"/>
  </cols>
  <sheetData>
    <row r="1" spans="1:18" x14ac:dyDescent="0.25">
      <c r="A1" s="30"/>
    </row>
    <row r="2" spans="1:18" x14ac:dyDescent="0.25">
      <c r="A2" s="30"/>
    </row>
    <row r="3" spans="1:18" ht="15" customHeight="1" x14ac:dyDescent="0.25">
      <c r="A3" s="201" t="s">
        <v>44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4" spans="1:18" x14ac:dyDescent="0.25">
      <c r="A4" s="30"/>
    </row>
    <row r="5" spans="1:18" ht="34.200000000000003" x14ac:dyDescent="0.25">
      <c r="A5" s="3" t="s">
        <v>792</v>
      </c>
      <c r="B5" s="32" t="s">
        <v>16</v>
      </c>
      <c r="C5" s="32" t="s">
        <v>17</v>
      </c>
      <c r="D5" s="32" t="s">
        <v>36</v>
      </c>
      <c r="E5" s="32" t="s">
        <v>18</v>
      </c>
      <c r="F5" s="32" t="s">
        <v>19</v>
      </c>
      <c r="G5" s="32" t="s">
        <v>20</v>
      </c>
      <c r="H5" s="32" t="s">
        <v>21</v>
      </c>
      <c r="I5" s="32" t="s">
        <v>22</v>
      </c>
      <c r="J5" s="32" t="s">
        <v>23</v>
      </c>
      <c r="K5" s="32" t="s">
        <v>24</v>
      </c>
      <c r="L5" s="32" t="s">
        <v>25</v>
      </c>
      <c r="M5" s="32" t="s">
        <v>26</v>
      </c>
      <c r="N5" s="32" t="s">
        <v>27</v>
      </c>
      <c r="O5" s="32" t="s">
        <v>28</v>
      </c>
      <c r="P5" s="32" t="s">
        <v>29</v>
      </c>
      <c r="Q5" s="32" t="s">
        <v>30</v>
      </c>
      <c r="R5" s="32" t="s">
        <v>31</v>
      </c>
    </row>
    <row r="6" spans="1:18" x14ac:dyDescent="0.25">
      <c r="A6" s="33">
        <v>0</v>
      </c>
      <c r="B6" s="34" t="s">
        <v>0</v>
      </c>
      <c r="C6" s="35" t="s">
        <v>1</v>
      </c>
      <c r="D6" s="35" t="s">
        <v>2</v>
      </c>
      <c r="E6" s="35" t="s">
        <v>3</v>
      </c>
      <c r="F6" s="35" t="s">
        <v>4</v>
      </c>
      <c r="G6" s="35" t="s">
        <v>5</v>
      </c>
      <c r="H6" s="35" t="s">
        <v>6</v>
      </c>
      <c r="I6" s="35" t="s">
        <v>7</v>
      </c>
      <c r="J6" s="35" t="s">
        <v>8</v>
      </c>
      <c r="K6" s="35" t="s">
        <v>9</v>
      </c>
      <c r="L6" s="35" t="s">
        <v>10</v>
      </c>
      <c r="M6" s="35" t="s">
        <v>11</v>
      </c>
      <c r="N6" s="35" t="s">
        <v>12</v>
      </c>
      <c r="O6" s="35" t="s">
        <v>13</v>
      </c>
      <c r="P6" s="35" t="s">
        <v>14</v>
      </c>
      <c r="Q6" s="35" t="s">
        <v>15</v>
      </c>
      <c r="R6" s="35" t="s">
        <v>33</v>
      </c>
    </row>
    <row r="7" spans="1:18" ht="78" customHeight="1" x14ac:dyDescent="0.25">
      <c r="A7" s="36">
        <v>1</v>
      </c>
      <c r="B7" s="37" t="s">
        <v>392</v>
      </c>
      <c r="C7" s="38" t="s">
        <v>508</v>
      </c>
      <c r="D7" s="166" t="s">
        <v>398</v>
      </c>
      <c r="E7" s="39" t="s">
        <v>436</v>
      </c>
      <c r="F7" s="40" t="s">
        <v>477</v>
      </c>
      <c r="G7" s="166" t="s">
        <v>32</v>
      </c>
      <c r="H7" s="167" t="s">
        <v>395</v>
      </c>
      <c r="I7" s="166" t="s">
        <v>38</v>
      </c>
      <c r="J7" s="166" t="s">
        <v>396</v>
      </c>
      <c r="K7" s="166" t="s">
        <v>60</v>
      </c>
      <c r="L7" s="168">
        <v>375000</v>
      </c>
      <c r="M7" s="168">
        <v>0</v>
      </c>
      <c r="N7" s="168">
        <v>375000</v>
      </c>
      <c r="O7" s="166"/>
      <c r="P7" s="168">
        <v>79890</v>
      </c>
      <c r="Q7" s="36"/>
      <c r="R7" s="36"/>
    </row>
    <row r="8" spans="1:18" ht="80.25" customHeight="1" thickBot="1" x14ac:dyDescent="0.3">
      <c r="A8" s="23">
        <v>2</v>
      </c>
      <c r="B8" s="41" t="s">
        <v>505</v>
      </c>
      <c r="C8" s="42" t="s">
        <v>502</v>
      </c>
      <c r="D8" s="25" t="s">
        <v>506</v>
      </c>
      <c r="E8" s="26" t="s">
        <v>507</v>
      </c>
      <c r="F8" s="43" t="s">
        <v>557</v>
      </c>
      <c r="G8" s="43" t="s">
        <v>32</v>
      </c>
      <c r="H8" s="145" t="s">
        <v>503</v>
      </c>
      <c r="I8" s="145" t="s">
        <v>504</v>
      </c>
      <c r="J8" s="25" t="s">
        <v>499</v>
      </c>
      <c r="K8" s="25" t="s">
        <v>35</v>
      </c>
      <c r="L8" s="169">
        <v>179940</v>
      </c>
      <c r="M8" s="169">
        <f>L8*0.25</f>
        <v>44985</v>
      </c>
      <c r="N8" s="169">
        <f>L8+M8</f>
        <v>224925</v>
      </c>
      <c r="O8" s="170"/>
      <c r="P8" s="169">
        <v>99293.759999999995</v>
      </c>
      <c r="Q8" s="153"/>
      <c r="R8" s="153"/>
    </row>
    <row r="9" spans="1:18" s="45" customFormat="1" ht="12.6" thickTop="1" x14ac:dyDescent="0.25"/>
  </sheetData>
  <mergeCells count="1">
    <mergeCell ref="A3:R3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08"/>
  <sheetViews>
    <sheetView zoomScaleNormal="100" workbookViewId="0">
      <pane ySplit="6" topLeftCell="A7" activePane="bottomLeft" state="frozen"/>
      <selection activeCell="A3" sqref="A3:R3"/>
      <selection pane="bottomLeft" activeCell="A3" sqref="A3:R3"/>
    </sheetView>
  </sheetViews>
  <sheetFormatPr defaultColWidth="9.109375" defaultRowHeight="12" x14ac:dyDescent="0.25"/>
  <cols>
    <col min="1" max="1" width="3.6640625" style="31" bestFit="1" customWidth="1"/>
    <col min="2" max="2" width="10.109375" style="31" bestFit="1" customWidth="1"/>
    <col min="3" max="3" width="27.109375" style="31" bestFit="1" customWidth="1"/>
    <col min="4" max="4" width="8.88671875" style="31" bestFit="1" customWidth="1"/>
    <col min="5" max="5" width="10.6640625" style="31" customWidth="1"/>
    <col min="6" max="6" width="11.44140625" style="31" customWidth="1"/>
    <col min="7" max="7" width="14.33203125" style="31" bestFit="1" customWidth="1"/>
    <col min="8" max="8" width="16.109375" style="31" customWidth="1"/>
    <col min="9" max="9" width="17.33203125" style="31" bestFit="1" customWidth="1"/>
    <col min="10" max="10" width="9.109375" style="31" bestFit="1" customWidth="1"/>
    <col min="11" max="11" width="11.5546875" style="31" bestFit="1" customWidth="1"/>
    <col min="12" max="12" width="11.88671875" style="31" bestFit="1" customWidth="1"/>
    <col min="13" max="13" width="12" style="31" bestFit="1" customWidth="1"/>
    <col min="14" max="14" width="16.5546875" style="31" bestFit="1" customWidth="1"/>
    <col min="15" max="15" width="9.109375" style="31" bestFit="1" customWidth="1"/>
    <col min="16" max="16" width="12.109375" style="31" bestFit="1" customWidth="1"/>
    <col min="17" max="17" width="11.33203125" style="31" bestFit="1" customWidth="1"/>
    <col min="18" max="18" width="9" style="31" bestFit="1" customWidth="1"/>
    <col min="19" max="19" width="26.44140625" style="31" bestFit="1" customWidth="1"/>
    <col min="20" max="16384" width="9.109375" style="31"/>
  </cols>
  <sheetData>
    <row r="1" spans="1:18" ht="15" customHeight="1" x14ac:dyDescent="0.25">
      <c r="A1" s="30"/>
    </row>
    <row r="2" spans="1:18" ht="15" customHeight="1" x14ac:dyDescent="0.25">
      <c r="A2" s="30"/>
    </row>
    <row r="3" spans="1:18" ht="15" customHeight="1" x14ac:dyDescent="0.25">
      <c r="A3" s="201" t="s">
        <v>45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4" spans="1:18" ht="15" customHeight="1" x14ac:dyDescent="0.25">
      <c r="A4" s="30"/>
    </row>
    <row r="5" spans="1:18" ht="36" customHeight="1" x14ac:dyDescent="0.25">
      <c r="A5" s="3" t="s">
        <v>792</v>
      </c>
      <c r="B5" s="33" t="s">
        <v>16</v>
      </c>
      <c r="C5" s="33" t="s">
        <v>17</v>
      </c>
      <c r="D5" s="33" t="s">
        <v>36</v>
      </c>
      <c r="E5" s="33" t="s">
        <v>18</v>
      </c>
      <c r="F5" s="33" t="s">
        <v>19</v>
      </c>
      <c r="G5" s="33" t="s">
        <v>20</v>
      </c>
      <c r="H5" s="33" t="s">
        <v>21</v>
      </c>
      <c r="I5" s="33" t="s">
        <v>22</v>
      </c>
      <c r="J5" s="33" t="s">
        <v>23</v>
      </c>
      <c r="K5" s="33" t="s">
        <v>24</v>
      </c>
      <c r="L5" s="33" t="s">
        <v>25</v>
      </c>
      <c r="M5" s="33" t="s">
        <v>26</v>
      </c>
      <c r="N5" s="33" t="s">
        <v>27</v>
      </c>
      <c r="O5" s="33" t="s">
        <v>28</v>
      </c>
      <c r="P5" s="33" t="s">
        <v>29</v>
      </c>
      <c r="Q5" s="33" t="s">
        <v>30</v>
      </c>
      <c r="R5" s="33" t="s">
        <v>31</v>
      </c>
    </row>
    <row r="6" spans="1:18" ht="15" customHeight="1" x14ac:dyDescent="0.25">
      <c r="A6" s="33">
        <v>0</v>
      </c>
      <c r="B6" s="33" t="s">
        <v>0</v>
      </c>
      <c r="C6" s="33" t="s">
        <v>1</v>
      </c>
      <c r="D6" s="33" t="s">
        <v>2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7</v>
      </c>
      <c r="J6" s="33" t="s">
        <v>8</v>
      </c>
      <c r="K6" s="33" t="s">
        <v>9</v>
      </c>
      <c r="L6" s="33" t="s">
        <v>10</v>
      </c>
      <c r="M6" s="33" t="s">
        <v>11</v>
      </c>
      <c r="N6" s="33" t="s">
        <v>12</v>
      </c>
      <c r="O6" s="33" t="s">
        <v>13</v>
      </c>
      <c r="P6" s="33" t="s">
        <v>14</v>
      </c>
      <c r="Q6" s="33" t="s">
        <v>15</v>
      </c>
      <c r="R6" s="33" t="s">
        <v>33</v>
      </c>
    </row>
    <row r="7" spans="1:18" ht="78.75" customHeight="1" thickBot="1" x14ac:dyDescent="0.3">
      <c r="A7" s="46">
        <v>1</v>
      </c>
      <c r="B7" s="47" t="s">
        <v>242</v>
      </c>
      <c r="C7" s="48" t="s">
        <v>243</v>
      </c>
      <c r="D7" s="46" t="s">
        <v>240</v>
      </c>
      <c r="E7" s="17" t="s">
        <v>244</v>
      </c>
      <c r="F7" s="49" t="s">
        <v>387</v>
      </c>
      <c r="G7" s="46" t="s">
        <v>40</v>
      </c>
      <c r="H7" s="50" t="s">
        <v>241</v>
      </c>
      <c r="I7" s="46" t="s">
        <v>38</v>
      </c>
      <c r="J7" s="51" t="s">
        <v>366</v>
      </c>
      <c r="K7" s="18" t="s">
        <v>529</v>
      </c>
      <c r="L7" s="52">
        <v>480000</v>
      </c>
      <c r="M7" s="52">
        <f t="shared" ref="M7:M14" si="0">L7*0.25</f>
        <v>120000</v>
      </c>
      <c r="N7" s="52">
        <f t="shared" ref="N7:N14" si="1">L7+M7</f>
        <v>600000</v>
      </c>
      <c r="O7" s="46"/>
      <c r="P7" s="52">
        <v>109000</v>
      </c>
      <c r="Q7" s="47"/>
      <c r="R7" s="53"/>
    </row>
    <row r="8" spans="1:18" ht="96" x14ac:dyDescent="0.25">
      <c r="A8" s="54">
        <v>2</v>
      </c>
      <c r="B8" s="55" t="s">
        <v>383</v>
      </c>
      <c r="C8" s="56" t="s">
        <v>386</v>
      </c>
      <c r="D8" s="57" t="s">
        <v>382</v>
      </c>
      <c r="E8" s="58" t="s">
        <v>389</v>
      </c>
      <c r="F8" s="59" t="s">
        <v>388</v>
      </c>
      <c r="G8" s="57" t="s">
        <v>40</v>
      </c>
      <c r="H8" s="55" t="s">
        <v>385</v>
      </c>
      <c r="I8" s="60" t="s">
        <v>390</v>
      </c>
      <c r="J8" s="57" t="s">
        <v>377</v>
      </c>
      <c r="K8" s="59" t="s">
        <v>384</v>
      </c>
      <c r="L8" s="61">
        <v>7943110</v>
      </c>
      <c r="M8" s="61">
        <f t="shared" si="0"/>
        <v>1985777.5</v>
      </c>
      <c r="N8" s="61">
        <f t="shared" si="1"/>
        <v>9928887.5</v>
      </c>
      <c r="O8" s="57"/>
      <c r="P8" s="67"/>
      <c r="Q8" s="54"/>
      <c r="R8" s="54"/>
    </row>
    <row r="9" spans="1:18" ht="35.25" customHeight="1" x14ac:dyDescent="0.25">
      <c r="A9" s="62">
        <v>3</v>
      </c>
      <c r="B9" s="63" t="s">
        <v>524</v>
      </c>
      <c r="C9" s="64" t="s">
        <v>793</v>
      </c>
      <c r="D9" s="65" t="s">
        <v>526</v>
      </c>
      <c r="E9" s="6" t="s">
        <v>525</v>
      </c>
      <c r="F9" s="66" t="s">
        <v>531</v>
      </c>
      <c r="G9" s="65" t="s">
        <v>40</v>
      </c>
      <c r="H9" s="63" t="s">
        <v>527</v>
      </c>
      <c r="I9" s="63" t="s">
        <v>144</v>
      </c>
      <c r="J9" s="65" t="s">
        <v>528</v>
      </c>
      <c r="K9" s="65" t="s">
        <v>337</v>
      </c>
      <c r="L9" s="67">
        <v>2000000</v>
      </c>
      <c r="M9" s="67">
        <f t="shared" si="0"/>
        <v>500000</v>
      </c>
      <c r="N9" s="67">
        <f t="shared" si="1"/>
        <v>2500000</v>
      </c>
      <c r="O9" s="65"/>
      <c r="P9" s="67">
        <v>2375000</v>
      </c>
      <c r="Q9" s="62"/>
      <c r="R9" s="62"/>
    </row>
    <row r="10" spans="1:18" ht="42" customHeight="1" x14ac:dyDescent="0.25">
      <c r="A10" s="62">
        <v>4</v>
      </c>
      <c r="B10" s="63" t="s">
        <v>532</v>
      </c>
      <c r="C10" s="64" t="s">
        <v>533</v>
      </c>
      <c r="D10" s="65" t="s">
        <v>534</v>
      </c>
      <c r="E10" s="6" t="s">
        <v>512</v>
      </c>
      <c r="F10" s="66" t="s">
        <v>800</v>
      </c>
      <c r="G10" s="68" t="s">
        <v>535</v>
      </c>
      <c r="H10" s="64" t="s">
        <v>536</v>
      </c>
      <c r="I10" s="62" t="s">
        <v>38</v>
      </c>
      <c r="J10" s="62" t="s">
        <v>537</v>
      </c>
      <c r="K10" s="62" t="s">
        <v>60</v>
      </c>
      <c r="L10" s="67">
        <v>480000</v>
      </c>
      <c r="M10" s="67">
        <f t="shared" si="0"/>
        <v>120000</v>
      </c>
      <c r="N10" s="67">
        <f t="shared" si="1"/>
        <v>600000</v>
      </c>
      <c r="O10" s="62"/>
      <c r="P10" s="67">
        <v>101500</v>
      </c>
      <c r="Q10" s="155"/>
      <c r="R10" s="62"/>
    </row>
    <row r="11" spans="1:18" ht="83.25" customHeight="1" x14ac:dyDescent="0.25">
      <c r="A11" s="62">
        <v>5</v>
      </c>
      <c r="B11" s="63" t="s">
        <v>551</v>
      </c>
      <c r="C11" s="64" t="s">
        <v>552</v>
      </c>
      <c r="D11" s="65" t="s">
        <v>550</v>
      </c>
      <c r="E11" s="6" t="s">
        <v>103</v>
      </c>
      <c r="F11" s="66" t="s">
        <v>555</v>
      </c>
      <c r="G11" s="62" t="s">
        <v>40</v>
      </c>
      <c r="H11" s="64" t="s">
        <v>338</v>
      </c>
      <c r="I11" s="64" t="s">
        <v>556</v>
      </c>
      <c r="J11" s="62" t="s">
        <v>553</v>
      </c>
      <c r="K11" s="62" t="s">
        <v>554</v>
      </c>
      <c r="L11" s="67">
        <v>77825524</v>
      </c>
      <c r="M11" s="67">
        <f t="shared" si="0"/>
        <v>19456381</v>
      </c>
      <c r="N11" s="67">
        <f t="shared" si="1"/>
        <v>97281905</v>
      </c>
      <c r="O11" s="62"/>
      <c r="P11" s="67">
        <v>4508996.4000000004</v>
      </c>
      <c r="Q11" s="62"/>
      <c r="R11" s="62"/>
    </row>
    <row r="12" spans="1:18" ht="61.5" customHeight="1" x14ac:dyDescent="0.25">
      <c r="A12" s="62">
        <v>6</v>
      </c>
      <c r="B12" s="63" t="s">
        <v>548</v>
      </c>
      <c r="C12" s="64" t="s">
        <v>547</v>
      </c>
      <c r="D12" s="65" t="s">
        <v>546</v>
      </c>
      <c r="E12" s="6" t="s">
        <v>545</v>
      </c>
      <c r="F12" s="66" t="s">
        <v>544</v>
      </c>
      <c r="G12" s="62" t="s">
        <v>40</v>
      </c>
      <c r="H12" s="64" t="s">
        <v>527</v>
      </c>
      <c r="I12" s="69" t="s">
        <v>38</v>
      </c>
      <c r="J12" s="62" t="s">
        <v>549</v>
      </c>
      <c r="K12" s="62" t="s">
        <v>145</v>
      </c>
      <c r="L12" s="67">
        <v>1343575</v>
      </c>
      <c r="M12" s="67">
        <f t="shared" si="0"/>
        <v>335893.75</v>
      </c>
      <c r="N12" s="67">
        <f t="shared" si="1"/>
        <v>1679468.75</v>
      </c>
      <c r="O12" s="62"/>
      <c r="P12" s="67"/>
      <c r="Q12" s="62"/>
      <c r="R12" s="62"/>
    </row>
    <row r="13" spans="1:18" ht="67.5" customHeight="1" x14ac:dyDescent="0.25">
      <c r="A13" s="62">
        <v>7</v>
      </c>
      <c r="B13" s="63" t="s">
        <v>583</v>
      </c>
      <c r="C13" s="64" t="s">
        <v>794</v>
      </c>
      <c r="D13" s="65" t="s">
        <v>585</v>
      </c>
      <c r="E13" s="6" t="s">
        <v>584</v>
      </c>
      <c r="F13" s="66" t="s">
        <v>611</v>
      </c>
      <c r="G13" s="62" t="s">
        <v>40</v>
      </c>
      <c r="H13" s="64" t="s">
        <v>527</v>
      </c>
      <c r="I13" s="62" t="s">
        <v>38</v>
      </c>
      <c r="J13" s="62" t="s">
        <v>586</v>
      </c>
      <c r="K13" s="62" t="s">
        <v>587</v>
      </c>
      <c r="L13" s="67">
        <v>519000</v>
      </c>
      <c r="M13" s="67">
        <f t="shared" si="0"/>
        <v>129750</v>
      </c>
      <c r="N13" s="67">
        <f t="shared" si="1"/>
        <v>648750</v>
      </c>
      <c r="O13" s="62"/>
      <c r="P13" s="67"/>
      <c r="Q13" s="62"/>
      <c r="R13" s="62"/>
    </row>
    <row r="14" spans="1:18" ht="39.75" customHeight="1" x14ac:dyDescent="0.25">
      <c r="A14" s="62">
        <v>8</v>
      </c>
      <c r="B14" s="63" t="s">
        <v>588</v>
      </c>
      <c r="C14" s="64" t="s">
        <v>589</v>
      </c>
      <c r="D14" s="65" t="s">
        <v>590</v>
      </c>
      <c r="E14" s="6" t="s">
        <v>545</v>
      </c>
      <c r="F14" s="66" t="s">
        <v>610</v>
      </c>
      <c r="G14" s="62" t="s">
        <v>40</v>
      </c>
      <c r="H14" s="64" t="s">
        <v>527</v>
      </c>
      <c r="I14" s="62" t="s">
        <v>38</v>
      </c>
      <c r="J14" s="62" t="s">
        <v>591</v>
      </c>
      <c r="K14" s="62" t="s">
        <v>145</v>
      </c>
      <c r="L14" s="67">
        <v>642000</v>
      </c>
      <c r="M14" s="67">
        <f t="shared" si="0"/>
        <v>160500</v>
      </c>
      <c r="N14" s="67">
        <f t="shared" si="1"/>
        <v>802500</v>
      </c>
      <c r="O14" s="62"/>
      <c r="P14" s="67"/>
      <c r="Q14" s="62"/>
      <c r="R14" s="62"/>
    </row>
    <row r="15" spans="1:18" ht="69" customHeight="1" x14ac:dyDescent="0.25">
      <c r="A15" s="62">
        <v>9</v>
      </c>
      <c r="B15" s="63" t="s">
        <v>604</v>
      </c>
      <c r="C15" s="64" t="s">
        <v>607</v>
      </c>
      <c r="D15" s="65" t="s">
        <v>606</v>
      </c>
      <c r="E15" s="6" t="s">
        <v>605</v>
      </c>
      <c r="F15" s="66" t="s">
        <v>609</v>
      </c>
      <c r="G15" s="65" t="s">
        <v>40</v>
      </c>
      <c r="H15" s="63" t="s">
        <v>338</v>
      </c>
      <c r="I15" s="65" t="s">
        <v>38</v>
      </c>
      <c r="J15" s="65" t="s">
        <v>608</v>
      </c>
      <c r="K15" s="65" t="s">
        <v>602</v>
      </c>
      <c r="L15" s="67">
        <v>249500</v>
      </c>
      <c r="M15" s="67">
        <f>L15*0.25</f>
        <v>62375</v>
      </c>
      <c r="N15" s="67">
        <f>L15+M15</f>
        <v>311875</v>
      </c>
      <c r="O15" s="65" t="s">
        <v>738</v>
      </c>
      <c r="P15" s="67">
        <v>311875</v>
      </c>
      <c r="Q15" s="62"/>
      <c r="R15" s="62"/>
    </row>
    <row r="16" spans="1:18" ht="75.75" customHeight="1" x14ac:dyDescent="0.25">
      <c r="A16" s="62">
        <v>10</v>
      </c>
      <c r="B16" s="63" t="s">
        <v>614</v>
      </c>
      <c r="C16" s="64" t="s">
        <v>615</v>
      </c>
      <c r="D16" s="65" t="s">
        <v>616</v>
      </c>
      <c r="E16" s="6" t="s">
        <v>512</v>
      </c>
      <c r="F16" s="66" t="s">
        <v>618</v>
      </c>
      <c r="G16" s="65" t="s">
        <v>40</v>
      </c>
      <c r="H16" s="63" t="s">
        <v>527</v>
      </c>
      <c r="I16" s="65" t="s">
        <v>38</v>
      </c>
      <c r="J16" s="65" t="s">
        <v>617</v>
      </c>
      <c r="K16" s="65" t="s">
        <v>554</v>
      </c>
      <c r="L16" s="67">
        <v>6383700</v>
      </c>
      <c r="M16" s="67">
        <f>L16*0.25</f>
        <v>1595925</v>
      </c>
      <c r="N16" s="67">
        <f>L16+M16</f>
        <v>7979625</v>
      </c>
      <c r="O16" s="65"/>
      <c r="P16" s="67">
        <v>589875</v>
      </c>
      <c r="Q16" s="62"/>
      <c r="R16" s="62"/>
    </row>
    <row r="17" spans="1:18" ht="48.75" customHeight="1" x14ac:dyDescent="0.25">
      <c r="A17" s="62">
        <v>11</v>
      </c>
      <c r="B17" s="63" t="s">
        <v>626</v>
      </c>
      <c r="C17" s="64" t="s">
        <v>627</v>
      </c>
      <c r="D17" s="65" t="s">
        <v>625</v>
      </c>
      <c r="E17" s="6" t="s">
        <v>103</v>
      </c>
      <c r="F17" s="66" t="s">
        <v>628</v>
      </c>
      <c r="G17" s="65" t="s">
        <v>40</v>
      </c>
      <c r="H17" s="63" t="s">
        <v>144</v>
      </c>
      <c r="I17" s="63" t="s">
        <v>629</v>
      </c>
      <c r="J17" s="65" t="s">
        <v>630</v>
      </c>
      <c r="K17" s="65" t="s">
        <v>659</v>
      </c>
      <c r="L17" s="67">
        <v>5998500</v>
      </c>
      <c r="M17" s="67">
        <f>L17*0.25</f>
        <v>1499625</v>
      </c>
      <c r="N17" s="67">
        <f>L17+M17</f>
        <v>7498125</v>
      </c>
      <c r="O17" s="65"/>
      <c r="P17" s="67">
        <v>1875000</v>
      </c>
      <c r="Q17" s="62"/>
      <c r="R17" s="62"/>
    </row>
    <row r="18" spans="1:18" ht="109.5" customHeight="1" x14ac:dyDescent="0.25">
      <c r="A18" s="62">
        <v>12</v>
      </c>
      <c r="B18" s="63" t="s">
        <v>658</v>
      </c>
      <c r="C18" s="64" t="s">
        <v>656</v>
      </c>
      <c r="D18" s="65" t="s">
        <v>654</v>
      </c>
      <c r="E18" s="6" t="s">
        <v>512</v>
      </c>
      <c r="F18" s="66" t="s">
        <v>655</v>
      </c>
      <c r="G18" s="65" t="s">
        <v>40</v>
      </c>
      <c r="H18" s="63" t="s">
        <v>657</v>
      </c>
      <c r="I18" s="65" t="s">
        <v>38</v>
      </c>
      <c r="J18" s="65" t="s">
        <v>630</v>
      </c>
      <c r="K18" s="65" t="s">
        <v>660</v>
      </c>
      <c r="L18" s="67">
        <v>4217180</v>
      </c>
      <c r="M18" s="67">
        <f>L18*0.25</f>
        <v>1054295</v>
      </c>
      <c r="N18" s="67">
        <f>L18+M18</f>
        <v>5271475</v>
      </c>
      <c r="O18" s="65"/>
      <c r="P18" s="67">
        <v>875000</v>
      </c>
      <c r="Q18" s="62"/>
      <c r="R18" s="62"/>
    </row>
    <row r="19" spans="1:18" ht="55.5" customHeight="1" thickBot="1" x14ac:dyDescent="0.3">
      <c r="A19" s="71">
        <v>13</v>
      </c>
      <c r="B19" s="72" t="s">
        <v>681</v>
      </c>
      <c r="C19" s="73" t="s">
        <v>682</v>
      </c>
      <c r="D19" s="74" t="s">
        <v>683</v>
      </c>
      <c r="E19" s="26" t="s">
        <v>512</v>
      </c>
      <c r="F19" s="43" t="s">
        <v>722</v>
      </c>
      <c r="G19" s="27" t="s">
        <v>535</v>
      </c>
      <c r="H19" s="72" t="s">
        <v>527</v>
      </c>
      <c r="I19" s="74" t="s">
        <v>38</v>
      </c>
      <c r="J19" s="74" t="s">
        <v>617</v>
      </c>
      <c r="K19" s="74" t="s">
        <v>684</v>
      </c>
      <c r="L19" s="76">
        <v>1224195</v>
      </c>
      <c r="M19" s="76">
        <f>L19*0.25</f>
        <v>306048.75</v>
      </c>
      <c r="N19" s="76">
        <f>L19+M19</f>
        <v>1530243.75</v>
      </c>
      <c r="O19" s="74"/>
      <c r="P19" s="182"/>
      <c r="Q19" s="71"/>
      <c r="R19" s="71"/>
    </row>
    <row r="20" spans="1:18" ht="12.6" thickTop="1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1:18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8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1:18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18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1:18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1:18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1:18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8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8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1:18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18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18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18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18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18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18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18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18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18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18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18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18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18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18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1:18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</row>
    <row r="65" spans="1:18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1:18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1:18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1:18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1:18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1:18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1:18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spans="1:18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1:18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</row>
    <row r="75" spans="1:18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1:18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1:18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1:18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1:18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1:18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</row>
    <row r="81" spans="1:18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1:18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1:18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</row>
    <row r="84" spans="1:18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</row>
    <row r="85" spans="1:18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</row>
    <row r="86" spans="1:18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1:18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1:18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1:18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1:18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1:18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1:18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1:18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1:18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1:18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1:18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1:18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1:18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1:18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1:18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1:18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1:18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</row>
    <row r="103" spans="1:18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</row>
    <row r="104" spans="1:18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</row>
    <row r="105" spans="1:18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1:18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1:18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</row>
    <row r="108" spans="1:18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</row>
  </sheetData>
  <mergeCells count="1">
    <mergeCell ref="A3:R3"/>
  </mergeCells>
  <dataValidations count="3">
    <dataValidation allowBlank="1" showInputMessage="1" showErrorMessage="1" promptTitle="CPV" prompt="Je obavezan podatak" sqref="E9:E10 E13:E17" xr:uid="{00000000-0002-0000-0200-000000000000}"/>
    <dataValidation allowBlank="1" showInputMessage="1" showErrorMessage="1" promptTitle="Evidencijski broj nabave" prompt="Je obavezan podatak_x000a_" sqref="B9:B11 B13:B17" xr:uid="{00000000-0002-0000-0200-000001000000}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C10:C11 C13:C17" xr:uid="{00000000-0002-0000-0200-000002000000}">
      <formula1>2</formula1>
      <formula2>200</formula2>
    </dataValidation>
  </dataValidations>
  <pageMargins left="0.7" right="0.7" top="0.75" bottom="0.75" header="0.3" footer="0.3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63"/>
  <sheetViews>
    <sheetView zoomScaleNormal="100" workbookViewId="0">
      <pane ySplit="6" topLeftCell="A7" activePane="bottomLeft" state="frozen"/>
      <selection activeCell="A3" sqref="A3:R3"/>
      <selection pane="bottomLeft" activeCell="A3" sqref="A3:R3"/>
    </sheetView>
  </sheetViews>
  <sheetFormatPr defaultColWidth="9.109375" defaultRowHeight="12" x14ac:dyDescent="0.3"/>
  <cols>
    <col min="1" max="1" width="3.6640625" style="77" bestFit="1" customWidth="1"/>
    <col min="2" max="2" width="11.44140625" style="77" customWidth="1"/>
    <col min="3" max="3" width="29.33203125" style="77" customWidth="1"/>
    <col min="4" max="4" width="13.33203125" style="77" customWidth="1"/>
    <col min="5" max="5" width="10.109375" style="77" bestFit="1" customWidth="1"/>
    <col min="6" max="6" width="14.44140625" style="77" customWidth="1"/>
    <col min="7" max="7" width="16.6640625" style="77" bestFit="1" customWidth="1"/>
    <col min="8" max="8" width="24.44140625" style="77" bestFit="1" customWidth="1"/>
    <col min="9" max="9" width="14.44140625" style="77" customWidth="1"/>
    <col min="10" max="10" width="12.88671875" style="77" bestFit="1" customWidth="1"/>
    <col min="11" max="11" width="14.44140625" style="77" bestFit="1" customWidth="1"/>
    <col min="12" max="12" width="13.6640625" style="77" customWidth="1"/>
    <col min="13" max="13" width="14.88671875" style="77" bestFit="1" customWidth="1"/>
    <col min="14" max="14" width="14" style="77" customWidth="1"/>
    <col min="15" max="15" width="12.44140625" style="77" bestFit="1" customWidth="1"/>
    <col min="16" max="16" width="15.109375" style="77" bestFit="1" customWidth="1"/>
    <col min="17" max="17" width="12.88671875" style="77" customWidth="1"/>
    <col min="18" max="18" width="12.6640625" style="77" bestFit="1" customWidth="1"/>
    <col min="19" max="16384" width="9.109375" style="77"/>
  </cols>
  <sheetData>
    <row r="1" spans="1:18" ht="15" customHeight="1" x14ac:dyDescent="0.3">
      <c r="A1" s="30"/>
    </row>
    <row r="2" spans="1:18" ht="15" customHeight="1" x14ac:dyDescent="0.3">
      <c r="A2" s="30"/>
    </row>
    <row r="3" spans="1:18" ht="15" customHeight="1" x14ac:dyDescent="0.3">
      <c r="A3" s="201" t="s">
        <v>46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4" spans="1:18" ht="15" customHeight="1" x14ac:dyDescent="0.3">
      <c r="A4" s="30"/>
    </row>
    <row r="5" spans="1:18" ht="34.200000000000003" x14ac:dyDescent="0.3">
      <c r="A5" s="3" t="s">
        <v>792</v>
      </c>
      <c r="B5" s="78" t="s">
        <v>16</v>
      </c>
      <c r="C5" s="78" t="s">
        <v>17</v>
      </c>
      <c r="D5" s="78" t="s">
        <v>37</v>
      </c>
      <c r="E5" s="78" t="s">
        <v>18</v>
      </c>
      <c r="F5" s="78" t="s">
        <v>19</v>
      </c>
      <c r="G5" s="78" t="s">
        <v>20</v>
      </c>
      <c r="H5" s="78" t="s">
        <v>21</v>
      </c>
      <c r="I5" s="78" t="s">
        <v>22</v>
      </c>
      <c r="J5" s="78" t="s">
        <v>23</v>
      </c>
      <c r="K5" s="78" t="s">
        <v>24</v>
      </c>
      <c r="L5" s="78" t="s">
        <v>25</v>
      </c>
      <c r="M5" s="78" t="s">
        <v>26</v>
      </c>
      <c r="N5" s="78" t="s">
        <v>27</v>
      </c>
      <c r="O5" s="78" t="s">
        <v>28</v>
      </c>
      <c r="P5" s="78" t="s">
        <v>29</v>
      </c>
      <c r="Q5" s="78" t="s">
        <v>30</v>
      </c>
      <c r="R5" s="78" t="s">
        <v>31</v>
      </c>
    </row>
    <row r="6" spans="1:18" ht="15" customHeight="1" x14ac:dyDescent="0.3">
      <c r="A6" s="78" t="s">
        <v>41</v>
      </c>
      <c r="B6" s="78" t="s">
        <v>0</v>
      </c>
      <c r="C6" s="78" t="s">
        <v>1</v>
      </c>
      <c r="D6" s="78" t="s">
        <v>2</v>
      </c>
      <c r="E6" s="78" t="s">
        <v>3</v>
      </c>
      <c r="F6" s="78" t="s">
        <v>4</v>
      </c>
      <c r="G6" s="78" t="s">
        <v>5</v>
      </c>
      <c r="H6" s="78" t="s">
        <v>6</v>
      </c>
      <c r="I6" s="78" t="s">
        <v>7</v>
      </c>
      <c r="J6" s="78" t="s">
        <v>8</v>
      </c>
      <c r="K6" s="78" t="s">
        <v>9</v>
      </c>
      <c r="L6" s="78" t="s">
        <v>10</v>
      </c>
      <c r="M6" s="78" t="s">
        <v>11</v>
      </c>
      <c r="N6" s="78" t="s">
        <v>12</v>
      </c>
      <c r="O6" s="78" t="s">
        <v>13</v>
      </c>
      <c r="P6" s="78" t="s">
        <v>14</v>
      </c>
      <c r="Q6" s="78" t="s">
        <v>15</v>
      </c>
      <c r="R6" s="78" t="s">
        <v>33</v>
      </c>
    </row>
    <row r="7" spans="1:18" ht="37.5" customHeight="1" x14ac:dyDescent="0.3">
      <c r="A7" s="65">
        <v>1</v>
      </c>
      <c r="B7" s="79" t="s">
        <v>55</v>
      </c>
      <c r="C7" s="80" t="s">
        <v>53</v>
      </c>
      <c r="D7" s="7" t="s">
        <v>50</v>
      </c>
      <c r="E7" s="6" t="s">
        <v>48</v>
      </c>
      <c r="F7" s="66" t="s">
        <v>56</v>
      </c>
      <c r="G7" s="7" t="s">
        <v>39</v>
      </c>
      <c r="H7" s="63" t="s">
        <v>54</v>
      </c>
      <c r="I7" s="65" t="s">
        <v>38</v>
      </c>
      <c r="J7" s="81" t="s">
        <v>57</v>
      </c>
      <c r="K7" s="66" t="s">
        <v>61</v>
      </c>
      <c r="L7" s="67">
        <f>79107.34+705</f>
        <v>79812.34</v>
      </c>
      <c r="M7" s="67">
        <f>N7-L7</f>
        <v>16542.240000000005</v>
      </c>
      <c r="N7" s="67">
        <v>96354.58</v>
      </c>
      <c r="O7" s="65"/>
      <c r="P7" s="67">
        <v>23178.94</v>
      </c>
      <c r="R7" s="83"/>
    </row>
    <row r="8" spans="1:18" ht="36" x14ac:dyDescent="0.3">
      <c r="A8" s="65">
        <v>2</v>
      </c>
      <c r="B8" s="79" t="s">
        <v>49</v>
      </c>
      <c r="C8" s="80" t="s">
        <v>84</v>
      </c>
      <c r="D8" s="7" t="s">
        <v>58</v>
      </c>
      <c r="E8" s="6" t="s">
        <v>51</v>
      </c>
      <c r="F8" s="65" t="s">
        <v>38</v>
      </c>
      <c r="G8" s="7" t="s">
        <v>39</v>
      </c>
      <c r="H8" s="84" t="s">
        <v>59</v>
      </c>
      <c r="I8" s="65" t="s">
        <v>38</v>
      </c>
      <c r="J8" s="81" t="s">
        <v>52</v>
      </c>
      <c r="K8" s="65" t="s">
        <v>60</v>
      </c>
      <c r="L8" s="67">
        <v>48000</v>
      </c>
      <c r="M8" s="67">
        <f>L8*0.25</f>
        <v>12000</v>
      </c>
      <c r="N8" s="67">
        <f>L8+M8</f>
        <v>60000</v>
      </c>
      <c r="O8" s="4" t="s">
        <v>472</v>
      </c>
      <c r="P8" s="67">
        <v>60000</v>
      </c>
      <c r="Q8" s="83"/>
      <c r="R8" s="83"/>
    </row>
    <row r="9" spans="1:18" ht="33" customHeight="1" x14ac:dyDescent="0.3">
      <c r="A9" s="65">
        <v>3</v>
      </c>
      <c r="B9" s="85" t="s">
        <v>68</v>
      </c>
      <c r="C9" s="80" t="s">
        <v>66</v>
      </c>
      <c r="D9" s="7" t="s">
        <v>70</v>
      </c>
      <c r="E9" s="6" t="s">
        <v>72</v>
      </c>
      <c r="F9" s="65" t="s">
        <v>38</v>
      </c>
      <c r="G9" s="7" t="s">
        <v>39</v>
      </c>
      <c r="H9" s="183" t="s">
        <v>73</v>
      </c>
      <c r="I9" s="65" t="s">
        <v>38</v>
      </c>
      <c r="J9" s="81" t="s">
        <v>75</v>
      </c>
      <c r="K9" s="184" t="s">
        <v>85</v>
      </c>
      <c r="L9" s="67">
        <v>52000</v>
      </c>
      <c r="M9" s="67">
        <v>0</v>
      </c>
      <c r="N9" s="67">
        <v>52000</v>
      </c>
      <c r="O9" s="65" t="s">
        <v>464</v>
      </c>
      <c r="P9" s="67">
        <v>51314.01</v>
      </c>
      <c r="R9" s="83"/>
    </row>
    <row r="10" spans="1:18" ht="29.25" customHeight="1" x14ac:dyDescent="0.3">
      <c r="A10" s="65">
        <v>4</v>
      </c>
      <c r="B10" s="85" t="s">
        <v>69</v>
      </c>
      <c r="C10" s="80" t="s">
        <v>67</v>
      </c>
      <c r="D10" s="7" t="s">
        <v>71</v>
      </c>
      <c r="E10" s="6" t="s">
        <v>72</v>
      </c>
      <c r="F10" s="65" t="s">
        <v>38</v>
      </c>
      <c r="G10" s="7" t="s">
        <v>39</v>
      </c>
      <c r="H10" s="86" t="s">
        <v>74</v>
      </c>
      <c r="I10" s="65" t="s">
        <v>38</v>
      </c>
      <c r="J10" s="81" t="s">
        <v>75</v>
      </c>
      <c r="K10" s="184" t="s">
        <v>85</v>
      </c>
      <c r="L10" s="67">
        <v>53000</v>
      </c>
      <c r="M10" s="67">
        <v>0</v>
      </c>
      <c r="N10" s="67">
        <v>53000</v>
      </c>
      <c r="O10" s="65" t="s">
        <v>471</v>
      </c>
      <c r="P10" s="67">
        <v>46033.26</v>
      </c>
      <c r="Q10" s="83"/>
      <c r="R10" s="83"/>
    </row>
    <row r="11" spans="1:18" ht="24.6" thickBot="1" x14ac:dyDescent="0.35">
      <c r="A11" s="46">
        <v>5</v>
      </c>
      <c r="B11" s="53" t="s">
        <v>78</v>
      </c>
      <c r="C11" s="87" t="s">
        <v>79</v>
      </c>
      <c r="D11" s="18" t="s">
        <v>77</v>
      </c>
      <c r="E11" s="17" t="s">
        <v>80</v>
      </c>
      <c r="F11" s="46" t="s">
        <v>38</v>
      </c>
      <c r="G11" s="18" t="s">
        <v>39</v>
      </c>
      <c r="H11" s="185" t="s">
        <v>81</v>
      </c>
      <c r="I11" s="46" t="s">
        <v>38</v>
      </c>
      <c r="J11" s="51" t="s">
        <v>82</v>
      </c>
      <c r="K11" s="16" t="s">
        <v>83</v>
      </c>
      <c r="L11" s="52">
        <v>43414</v>
      </c>
      <c r="M11" s="52">
        <f>L11*0.25</f>
        <v>10853.5</v>
      </c>
      <c r="N11" s="52">
        <f>L11+M11</f>
        <v>54267.5</v>
      </c>
      <c r="O11" s="46" t="s">
        <v>470</v>
      </c>
      <c r="P11" s="52">
        <v>54267.5</v>
      </c>
      <c r="Q11" s="89"/>
      <c r="R11" s="89"/>
    </row>
    <row r="12" spans="1:18" ht="57.75" customHeight="1" x14ac:dyDescent="0.3">
      <c r="A12" s="90">
        <v>6</v>
      </c>
      <c r="B12" s="91" t="s">
        <v>101</v>
      </c>
      <c r="C12" s="92" t="s">
        <v>115</v>
      </c>
      <c r="D12" s="93" t="s">
        <v>102</v>
      </c>
      <c r="E12" s="186" t="s">
        <v>103</v>
      </c>
      <c r="F12" s="94" t="s">
        <v>38</v>
      </c>
      <c r="G12" s="93" t="s">
        <v>39</v>
      </c>
      <c r="H12" s="187" t="s">
        <v>104</v>
      </c>
      <c r="I12" s="178" t="s">
        <v>38</v>
      </c>
      <c r="J12" s="95" t="s">
        <v>105</v>
      </c>
      <c r="K12" s="94" t="s">
        <v>60</v>
      </c>
      <c r="L12" s="188">
        <v>36000</v>
      </c>
      <c r="M12" s="188">
        <f>L12*0.25</f>
        <v>9000</v>
      </c>
      <c r="N12" s="188">
        <f>L12+M12</f>
        <v>45000</v>
      </c>
      <c r="O12" s="90"/>
      <c r="P12" s="67">
        <v>37500</v>
      </c>
      <c r="Q12" s="96"/>
      <c r="R12" s="96"/>
    </row>
    <row r="13" spans="1:18" ht="24" x14ac:dyDescent="0.3">
      <c r="A13" s="65">
        <v>7</v>
      </c>
      <c r="B13" s="85" t="s">
        <v>118</v>
      </c>
      <c r="C13" s="80" t="s">
        <v>119</v>
      </c>
      <c r="D13" s="7" t="s">
        <v>117</v>
      </c>
      <c r="E13" s="6" t="s">
        <v>120</v>
      </c>
      <c r="F13" s="65" t="s">
        <v>38</v>
      </c>
      <c r="G13" s="7" t="s">
        <v>39</v>
      </c>
      <c r="H13" s="183" t="s">
        <v>121</v>
      </c>
      <c r="I13" s="65" t="s">
        <v>38</v>
      </c>
      <c r="J13" s="81" t="s">
        <v>122</v>
      </c>
      <c r="K13" s="4" t="s">
        <v>123</v>
      </c>
      <c r="L13" s="67">
        <v>41387.11</v>
      </c>
      <c r="M13" s="67">
        <f>L13*0.25</f>
        <v>10346.7775</v>
      </c>
      <c r="N13" s="67">
        <f>L13+M13</f>
        <v>51733.887499999997</v>
      </c>
      <c r="O13" s="65" t="s">
        <v>469</v>
      </c>
      <c r="P13" s="67">
        <v>51733.89</v>
      </c>
      <c r="Q13" s="83"/>
      <c r="R13" s="83"/>
    </row>
    <row r="14" spans="1:18" ht="42" customHeight="1" x14ac:dyDescent="0.3">
      <c r="A14" s="65">
        <v>8</v>
      </c>
      <c r="B14" s="85" t="s">
        <v>229</v>
      </c>
      <c r="C14" s="80" t="s">
        <v>230</v>
      </c>
      <c r="D14" s="7" t="s">
        <v>231</v>
      </c>
      <c r="E14" s="6" t="s">
        <v>232</v>
      </c>
      <c r="F14" s="65" t="s">
        <v>38</v>
      </c>
      <c r="G14" s="7" t="s">
        <v>39</v>
      </c>
      <c r="H14" s="183" t="s">
        <v>796</v>
      </c>
      <c r="I14" s="65" t="s">
        <v>38</v>
      </c>
      <c r="J14" s="81" t="s">
        <v>233</v>
      </c>
      <c r="K14" s="4" t="s">
        <v>234</v>
      </c>
      <c r="L14" s="67">
        <v>49827.16</v>
      </c>
      <c r="M14" s="67">
        <f>L14*0.25</f>
        <v>12456.79</v>
      </c>
      <c r="N14" s="67">
        <f>L14+M14</f>
        <v>62283.950000000004</v>
      </c>
      <c r="O14" s="65" t="s">
        <v>463</v>
      </c>
      <c r="P14" s="67">
        <f>N14</f>
        <v>62283.950000000004</v>
      </c>
      <c r="Q14" s="83"/>
      <c r="R14" s="83"/>
    </row>
    <row r="15" spans="1:18" ht="29.25" customHeight="1" x14ac:dyDescent="0.3">
      <c r="A15" s="65">
        <v>9</v>
      </c>
      <c r="B15" s="85" t="s">
        <v>124</v>
      </c>
      <c r="C15" s="80" t="s">
        <v>126</v>
      </c>
      <c r="D15" s="7" t="s">
        <v>125</v>
      </c>
      <c r="E15" s="6" t="s">
        <v>72</v>
      </c>
      <c r="F15" s="65" t="s">
        <v>38</v>
      </c>
      <c r="G15" s="7" t="s">
        <v>39</v>
      </c>
      <c r="H15" s="183" t="s">
        <v>73</v>
      </c>
      <c r="I15" s="65" t="s">
        <v>38</v>
      </c>
      <c r="J15" s="81" t="s">
        <v>127</v>
      </c>
      <c r="K15" s="184" t="s">
        <v>85</v>
      </c>
      <c r="L15" s="67">
        <v>85000</v>
      </c>
      <c r="M15" s="67">
        <v>0</v>
      </c>
      <c r="N15" s="67">
        <f>L15</f>
        <v>85000</v>
      </c>
      <c r="O15" s="65" t="s">
        <v>468</v>
      </c>
      <c r="P15" s="67">
        <v>84272.39</v>
      </c>
      <c r="Q15" s="83"/>
      <c r="R15" s="83"/>
    </row>
    <row r="16" spans="1:18" ht="41.25" customHeight="1" x14ac:dyDescent="0.3">
      <c r="A16" s="65">
        <v>10</v>
      </c>
      <c r="B16" s="85" t="s">
        <v>128</v>
      </c>
      <c r="C16" s="80" t="s">
        <v>129</v>
      </c>
      <c r="D16" s="65" t="s">
        <v>130</v>
      </c>
      <c r="E16" s="65" t="s">
        <v>48</v>
      </c>
      <c r="F16" s="65" t="s">
        <v>38</v>
      </c>
      <c r="G16" s="66" t="s">
        <v>39</v>
      </c>
      <c r="H16" s="63" t="s">
        <v>131</v>
      </c>
      <c r="I16" s="65" t="s">
        <v>38</v>
      </c>
      <c r="J16" s="65" t="s">
        <v>132</v>
      </c>
      <c r="K16" s="65" t="s">
        <v>133</v>
      </c>
      <c r="L16" s="67">
        <v>31625.96</v>
      </c>
      <c r="M16" s="67">
        <f>N16-L16</f>
        <v>4800.2700000000041</v>
      </c>
      <c r="N16" s="67">
        <v>36426.230000000003</v>
      </c>
      <c r="O16" s="65" t="s">
        <v>473</v>
      </c>
      <c r="P16" s="67">
        <v>16606</v>
      </c>
      <c r="Q16" s="62"/>
      <c r="R16" s="62"/>
    </row>
    <row r="17" spans="1:19" ht="45.75" customHeight="1" x14ac:dyDescent="0.3">
      <c r="A17" s="65">
        <v>11</v>
      </c>
      <c r="B17" s="85" t="s">
        <v>134</v>
      </c>
      <c r="C17" s="80" t="s">
        <v>135</v>
      </c>
      <c r="D17" s="65" t="s">
        <v>136</v>
      </c>
      <c r="E17" s="65" t="s">
        <v>137</v>
      </c>
      <c r="F17" s="65" t="s">
        <v>38</v>
      </c>
      <c r="G17" s="66" t="s">
        <v>39</v>
      </c>
      <c r="H17" s="63" t="s">
        <v>138</v>
      </c>
      <c r="I17" s="65" t="s">
        <v>38</v>
      </c>
      <c r="J17" s="65" t="s">
        <v>139</v>
      </c>
      <c r="K17" s="65" t="s">
        <v>133</v>
      </c>
      <c r="L17" s="67">
        <v>48820</v>
      </c>
      <c r="M17" s="67">
        <f>L17*0.25</f>
        <v>12205</v>
      </c>
      <c r="N17" s="67">
        <f>L17+M17</f>
        <v>61025</v>
      </c>
      <c r="O17" s="65" t="s">
        <v>114</v>
      </c>
      <c r="P17" s="67">
        <v>61025</v>
      </c>
      <c r="Q17" s="62"/>
      <c r="R17" s="62"/>
    </row>
    <row r="18" spans="1:19" ht="31.5" customHeight="1" x14ac:dyDescent="0.3">
      <c r="A18" s="65">
        <v>12</v>
      </c>
      <c r="B18" s="85" t="s">
        <v>140</v>
      </c>
      <c r="C18" s="80" t="s">
        <v>141</v>
      </c>
      <c r="D18" s="65" t="s">
        <v>142</v>
      </c>
      <c r="E18" s="65" t="s">
        <v>143</v>
      </c>
      <c r="F18" s="65" t="s">
        <v>38</v>
      </c>
      <c r="G18" s="66" t="s">
        <v>39</v>
      </c>
      <c r="H18" s="63" t="s">
        <v>144</v>
      </c>
      <c r="I18" s="65" t="s">
        <v>38</v>
      </c>
      <c r="J18" s="65" t="s">
        <v>139</v>
      </c>
      <c r="K18" s="65" t="s">
        <v>145</v>
      </c>
      <c r="L18" s="67">
        <v>49766.85</v>
      </c>
      <c r="M18" s="67">
        <f>L18*0.25</f>
        <v>12441.7125</v>
      </c>
      <c r="N18" s="67">
        <f>L18+M18</f>
        <v>62208.5625</v>
      </c>
      <c r="O18" s="65" t="s">
        <v>114</v>
      </c>
      <c r="P18" s="67">
        <v>62208.56</v>
      </c>
      <c r="Q18" s="62"/>
      <c r="R18" s="62"/>
    </row>
    <row r="19" spans="1:19" ht="39.75" customHeight="1" x14ac:dyDescent="0.3">
      <c r="A19" s="65">
        <v>13</v>
      </c>
      <c r="B19" s="85" t="s">
        <v>86</v>
      </c>
      <c r="C19" s="80" t="s">
        <v>87</v>
      </c>
      <c r="D19" s="65" t="s">
        <v>88</v>
      </c>
      <c r="E19" s="65" t="s">
        <v>89</v>
      </c>
      <c r="F19" s="65" t="s">
        <v>38</v>
      </c>
      <c r="G19" s="66" t="s">
        <v>39</v>
      </c>
      <c r="H19" s="63" t="s">
        <v>91</v>
      </c>
      <c r="I19" s="66" t="s">
        <v>38</v>
      </c>
      <c r="J19" s="66" t="s">
        <v>90</v>
      </c>
      <c r="K19" s="66" t="s">
        <v>60</v>
      </c>
      <c r="L19" s="97">
        <v>49992</v>
      </c>
      <c r="M19" s="97">
        <f>L19*0.25</f>
        <v>12498</v>
      </c>
      <c r="N19" s="97">
        <f>L19+M19</f>
        <v>62490</v>
      </c>
      <c r="O19" s="65"/>
      <c r="P19" s="97">
        <v>46867.5</v>
      </c>
      <c r="Q19" s="68"/>
      <c r="R19" s="68"/>
      <c r="S19" s="98"/>
    </row>
    <row r="20" spans="1:19" ht="33" customHeight="1" x14ac:dyDescent="0.3">
      <c r="A20" s="65">
        <v>14</v>
      </c>
      <c r="B20" s="85" t="s">
        <v>146</v>
      </c>
      <c r="C20" s="80" t="s">
        <v>147</v>
      </c>
      <c r="D20" s="65" t="s">
        <v>148</v>
      </c>
      <c r="E20" s="6" t="s">
        <v>72</v>
      </c>
      <c r="F20" s="65" t="s">
        <v>38</v>
      </c>
      <c r="G20" s="7" t="s">
        <v>39</v>
      </c>
      <c r="H20" s="183" t="s">
        <v>73</v>
      </c>
      <c r="I20" s="65" t="s">
        <v>38</v>
      </c>
      <c r="J20" s="66" t="s">
        <v>149</v>
      </c>
      <c r="K20" s="184" t="s">
        <v>85</v>
      </c>
      <c r="L20" s="97">
        <v>53000</v>
      </c>
      <c r="M20" s="97">
        <v>0</v>
      </c>
      <c r="N20" s="97">
        <f>L20</f>
        <v>53000</v>
      </c>
      <c r="O20" s="65" t="s">
        <v>461</v>
      </c>
      <c r="P20" s="67">
        <v>47720.4</v>
      </c>
      <c r="Q20" s="83"/>
      <c r="R20" s="83"/>
    </row>
    <row r="21" spans="1:19" ht="35.25" customHeight="1" x14ac:dyDescent="0.3">
      <c r="A21" s="65">
        <v>15</v>
      </c>
      <c r="B21" s="85" t="s">
        <v>236</v>
      </c>
      <c r="C21" s="80" t="s">
        <v>239</v>
      </c>
      <c r="D21" s="65" t="s">
        <v>238</v>
      </c>
      <c r="E21" s="6" t="s">
        <v>237</v>
      </c>
      <c r="F21" s="65" t="s">
        <v>38</v>
      </c>
      <c r="G21" s="7" t="s">
        <v>39</v>
      </c>
      <c r="H21" s="183" t="s">
        <v>797</v>
      </c>
      <c r="I21" s="65" t="s">
        <v>38</v>
      </c>
      <c r="J21" s="66" t="s">
        <v>235</v>
      </c>
      <c r="K21" s="65" t="s">
        <v>133</v>
      </c>
      <c r="L21" s="97">
        <v>64000</v>
      </c>
      <c r="M21" s="97">
        <f>L21*0.25</f>
        <v>16000</v>
      </c>
      <c r="N21" s="97">
        <f>L21+M21</f>
        <v>80000</v>
      </c>
      <c r="O21" s="4" t="s">
        <v>150</v>
      </c>
      <c r="P21" s="67">
        <v>80000</v>
      </c>
      <c r="Q21" s="83"/>
      <c r="R21" s="83"/>
    </row>
    <row r="22" spans="1:19" ht="24" x14ac:dyDescent="0.3">
      <c r="A22" s="65">
        <v>16</v>
      </c>
      <c r="B22" s="99" t="s">
        <v>177</v>
      </c>
      <c r="C22" s="100" t="s">
        <v>178</v>
      </c>
      <c r="D22" s="7" t="s">
        <v>493</v>
      </c>
      <c r="E22" s="6" t="s">
        <v>179</v>
      </c>
      <c r="F22" s="65" t="s">
        <v>38</v>
      </c>
      <c r="G22" s="7" t="s">
        <v>39</v>
      </c>
      <c r="H22" s="13" t="s">
        <v>494</v>
      </c>
      <c r="I22" s="65" t="s">
        <v>38</v>
      </c>
      <c r="J22" s="66" t="s">
        <v>150</v>
      </c>
      <c r="K22" s="66" t="s">
        <v>133</v>
      </c>
      <c r="L22" s="67">
        <v>33425</v>
      </c>
      <c r="M22" s="67">
        <f>L22*0.25</f>
        <v>8356.25</v>
      </c>
      <c r="N22" s="67">
        <f>L22+M22</f>
        <v>41781.25</v>
      </c>
      <c r="O22" s="65" t="s">
        <v>463</v>
      </c>
      <c r="P22" s="67">
        <v>41781.25</v>
      </c>
      <c r="Q22" s="83"/>
      <c r="R22" s="83"/>
    </row>
    <row r="23" spans="1:19" ht="45" customHeight="1" x14ac:dyDescent="0.3">
      <c r="A23" s="65">
        <v>17</v>
      </c>
      <c r="B23" s="85" t="s">
        <v>151</v>
      </c>
      <c r="C23" s="80" t="s">
        <v>152</v>
      </c>
      <c r="D23" s="65" t="s">
        <v>153</v>
      </c>
      <c r="E23" s="6" t="s">
        <v>154</v>
      </c>
      <c r="F23" s="65" t="s">
        <v>38</v>
      </c>
      <c r="G23" s="7" t="s">
        <v>39</v>
      </c>
      <c r="H23" s="63" t="s">
        <v>488</v>
      </c>
      <c r="I23" s="65" t="s">
        <v>38</v>
      </c>
      <c r="J23" s="66" t="s">
        <v>96</v>
      </c>
      <c r="K23" s="66" t="s">
        <v>123</v>
      </c>
      <c r="L23" s="67">
        <v>48000</v>
      </c>
      <c r="M23" s="67">
        <f>L23*0.25</f>
        <v>12000</v>
      </c>
      <c r="N23" s="67">
        <f>L23+M23</f>
        <v>60000</v>
      </c>
      <c r="O23" s="65" t="s">
        <v>467</v>
      </c>
      <c r="P23" s="67">
        <v>60000</v>
      </c>
      <c r="Q23" s="83"/>
      <c r="R23" s="83"/>
    </row>
    <row r="24" spans="1:19" ht="24" x14ac:dyDescent="0.3">
      <c r="A24" s="65">
        <v>18</v>
      </c>
      <c r="B24" s="85" t="s">
        <v>155</v>
      </c>
      <c r="C24" s="80" t="s">
        <v>156</v>
      </c>
      <c r="D24" s="65" t="s">
        <v>157</v>
      </c>
      <c r="E24" s="6" t="s">
        <v>160</v>
      </c>
      <c r="F24" s="65" t="s">
        <v>38</v>
      </c>
      <c r="G24" s="7" t="s">
        <v>39</v>
      </c>
      <c r="H24" s="183" t="s">
        <v>159</v>
      </c>
      <c r="I24" s="65" t="s">
        <v>38</v>
      </c>
      <c r="J24" s="66" t="s">
        <v>158</v>
      </c>
      <c r="K24" s="66" t="s">
        <v>123</v>
      </c>
      <c r="L24" s="67">
        <v>47840</v>
      </c>
      <c r="M24" s="67">
        <f>L24*0.25</f>
        <v>11960</v>
      </c>
      <c r="N24" s="67">
        <f>L24+M24</f>
        <v>59800</v>
      </c>
      <c r="O24" s="65" t="s">
        <v>362</v>
      </c>
      <c r="P24" s="67">
        <v>59800</v>
      </c>
      <c r="Q24" s="83"/>
      <c r="R24" s="83"/>
    </row>
    <row r="25" spans="1:19" ht="35.25" customHeight="1" x14ac:dyDescent="0.3">
      <c r="A25" s="65">
        <v>19</v>
      </c>
      <c r="B25" s="99" t="s">
        <v>161</v>
      </c>
      <c r="C25" s="101" t="s">
        <v>162</v>
      </c>
      <c r="D25" s="65" t="s">
        <v>163</v>
      </c>
      <c r="E25" s="6" t="s">
        <v>80</v>
      </c>
      <c r="F25" s="65" t="s">
        <v>38</v>
      </c>
      <c r="G25" s="7" t="s">
        <v>39</v>
      </c>
      <c r="H25" s="183" t="s">
        <v>164</v>
      </c>
      <c r="I25" s="65" t="s">
        <v>38</v>
      </c>
      <c r="J25" s="66" t="s">
        <v>165</v>
      </c>
      <c r="K25" s="66" t="s">
        <v>133</v>
      </c>
      <c r="L25" s="67">
        <v>46370</v>
      </c>
      <c r="M25" s="67">
        <f>N25-L25</f>
        <v>2318.5</v>
      </c>
      <c r="N25" s="67">
        <v>48688.5</v>
      </c>
      <c r="O25" s="65" t="s">
        <v>466</v>
      </c>
      <c r="P25" s="67">
        <v>48688.5</v>
      </c>
      <c r="Q25" s="97"/>
      <c r="R25" s="83"/>
    </row>
    <row r="26" spans="1:19" ht="24" x14ac:dyDescent="0.3">
      <c r="A26" s="65">
        <v>20</v>
      </c>
      <c r="B26" s="99" t="s">
        <v>166</v>
      </c>
      <c r="C26" s="101" t="s">
        <v>167</v>
      </c>
      <c r="D26" s="65" t="s">
        <v>168</v>
      </c>
      <c r="E26" s="6" t="s">
        <v>80</v>
      </c>
      <c r="F26" s="65" t="s">
        <v>38</v>
      </c>
      <c r="G26" s="7" t="s">
        <v>39</v>
      </c>
      <c r="H26" s="183" t="s">
        <v>169</v>
      </c>
      <c r="I26" s="65" t="s">
        <v>38</v>
      </c>
      <c r="J26" s="66" t="s">
        <v>170</v>
      </c>
      <c r="K26" s="66" t="s">
        <v>133</v>
      </c>
      <c r="L26" s="67">
        <v>199800</v>
      </c>
      <c r="M26" s="67">
        <f>L26*0.25</f>
        <v>49950</v>
      </c>
      <c r="N26" s="67">
        <f t="shared" ref="N26:N32" si="0">L26+M26</f>
        <v>249750</v>
      </c>
      <c r="O26" s="65" t="s">
        <v>465</v>
      </c>
      <c r="P26" s="67">
        <v>249750</v>
      </c>
      <c r="Q26" s="97"/>
      <c r="R26" s="83"/>
    </row>
    <row r="27" spans="1:19" ht="24" x14ac:dyDescent="0.3">
      <c r="A27" s="65">
        <v>21</v>
      </c>
      <c r="B27" s="102" t="s">
        <v>171</v>
      </c>
      <c r="C27" s="103" t="s">
        <v>172</v>
      </c>
      <c r="D27" s="104" t="s">
        <v>173</v>
      </c>
      <c r="E27" s="105" t="s">
        <v>174</v>
      </c>
      <c r="F27" s="104" t="s">
        <v>38</v>
      </c>
      <c r="G27" s="106" t="s">
        <v>39</v>
      </c>
      <c r="H27" s="189" t="s">
        <v>175</v>
      </c>
      <c r="I27" s="104" t="s">
        <v>38</v>
      </c>
      <c r="J27" s="190" t="s">
        <v>176</v>
      </c>
      <c r="K27" s="190" t="s">
        <v>123</v>
      </c>
      <c r="L27" s="191">
        <v>23240</v>
      </c>
      <c r="M27" s="191">
        <f>L27*0.25</f>
        <v>5810</v>
      </c>
      <c r="N27" s="191">
        <f t="shared" si="0"/>
        <v>29050</v>
      </c>
      <c r="O27" s="65"/>
      <c r="P27" s="107"/>
      <c r="Q27" s="108" t="s">
        <v>458</v>
      </c>
      <c r="R27" s="109"/>
    </row>
    <row r="28" spans="1:19" ht="37.5" customHeight="1" x14ac:dyDescent="0.3">
      <c r="A28" s="65">
        <v>22</v>
      </c>
      <c r="B28" s="99" t="s">
        <v>319</v>
      </c>
      <c r="C28" s="101" t="s">
        <v>309</v>
      </c>
      <c r="D28" s="65" t="s">
        <v>310</v>
      </c>
      <c r="E28" s="6" t="s">
        <v>318</v>
      </c>
      <c r="F28" s="66" t="s">
        <v>443</v>
      </c>
      <c r="G28" s="7" t="s">
        <v>39</v>
      </c>
      <c r="H28" s="183" t="s">
        <v>338</v>
      </c>
      <c r="I28" s="65" t="s">
        <v>38</v>
      </c>
      <c r="J28" s="66" t="s">
        <v>359</v>
      </c>
      <c r="K28" s="66" t="s">
        <v>337</v>
      </c>
      <c r="L28" s="67">
        <v>148410</v>
      </c>
      <c r="M28" s="67">
        <f>L28*0.25</f>
        <v>37102.5</v>
      </c>
      <c r="N28" s="67">
        <f t="shared" si="0"/>
        <v>185512.5</v>
      </c>
      <c r="O28" s="65"/>
      <c r="P28" s="97">
        <v>144287.5</v>
      </c>
      <c r="Q28" s="97"/>
      <c r="R28" s="83"/>
    </row>
    <row r="29" spans="1:19" ht="24" x14ac:dyDescent="0.3">
      <c r="A29" s="65">
        <v>23</v>
      </c>
      <c r="B29" s="99" t="s">
        <v>335</v>
      </c>
      <c r="C29" s="101" t="s">
        <v>391</v>
      </c>
      <c r="D29" s="65" t="s">
        <v>325</v>
      </c>
      <c r="E29" s="6" t="s">
        <v>80</v>
      </c>
      <c r="F29" s="65" t="s">
        <v>38</v>
      </c>
      <c r="G29" s="7" t="s">
        <v>39</v>
      </c>
      <c r="H29" s="13" t="s">
        <v>81</v>
      </c>
      <c r="I29" s="65" t="s">
        <v>38</v>
      </c>
      <c r="J29" s="66" t="s">
        <v>336</v>
      </c>
      <c r="K29" s="66" t="s">
        <v>133</v>
      </c>
      <c r="L29" s="67">
        <v>49825.06</v>
      </c>
      <c r="M29" s="67">
        <f>L29*0.25</f>
        <v>12456.264999999999</v>
      </c>
      <c r="N29" s="67">
        <f t="shared" si="0"/>
        <v>62281.324999999997</v>
      </c>
      <c r="O29" s="4" t="s">
        <v>798</v>
      </c>
      <c r="P29" s="110">
        <v>61914.11</v>
      </c>
      <c r="Q29" s="111"/>
      <c r="R29" s="83"/>
      <c r="S29" s="98"/>
    </row>
    <row r="30" spans="1:19" ht="51" customHeight="1" x14ac:dyDescent="0.3">
      <c r="A30" s="65">
        <v>24</v>
      </c>
      <c r="B30" s="99" t="s">
        <v>343</v>
      </c>
      <c r="C30" s="101" t="s">
        <v>339</v>
      </c>
      <c r="D30" s="65" t="s">
        <v>326</v>
      </c>
      <c r="E30" s="6" t="s">
        <v>341</v>
      </c>
      <c r="F30" s="66" t="s">
        <v>342</v>
      </c>
      <c r="G30" s="7" t="s">
        <v>39</v>
      </c>
      <c r="H30" s="192" t="s">
        <v>340</v>
      </c>
      <c r="I30" s="65" t="s">
        <v>38</v>
      </c>
      <c r="J30" s="66" t="s">
        <v>336</v>
      </c>
      <c r="K30" s="66" t="s">
        <v>60</v>
      </c>
      <c r="L30" s="67">
        <v>85400</v>
      </c>
      <c r="M30" s="67">
        <f>L30*0.25</f>
        <v>21350</v>
      </c>
      <c r="N30" s="67">
        <f t="shared" si="0"/>
        <v>106750</v>
      </c>
      <c r="O30" s="65" t="s">
        <v>462</v>
      </c>
      <c r="P30" s="67">
        <v>106750</v>
      </c>
      <c r="Q30" s="97"/>
      <c r="R30" s="83"/>
    </row>
    <row r="31" spans="1:19" ht="26.25" customHeight="1" x14ac:dyDescent="0.3">
      <c r="A31" s="65">
        <v>25</v>
      </c>
      <c r="B31" s="99" t="s">
        <v>345</v>
      </c>
      <c r="C31" s="101" t="s">
        <v>329</v>
      </c>
      <c r="D31" s="65" t="s">
        <v>327</v>
      </c>
      <c r="E31" s="6" t="s">
        <v>344</v>
      </c>
      <c r="F31" s="65" t="s">
        <v>38</v>
      </c>
      <c r="G31" s="7" t="s">
        <v>39</v>
      </c>
      <c r="H31" s="13" t="s">
        <v>81</v>
      </c>
      <c r="I31" s="65" t="s">
        <v>38</v>
      </c>
      <c r="J31" s="66" t="s">
        <v>328</v>
      </c>
      <c r="K31" s="66" t="s">
        <v>123</v>
      </c>
      <c r="L31" s="67">
        <v>93077.77</v>
      </c>
      <c r="M31" s="67">
        <v>19017.57</v>
      </c>
      <c r="N31" s="67">
        <f t="shared" si="0"/>
        <v>112095.34</v>
      </c>
      <c r="O31" s="65" t="s">
        <v>474</v>
      </c>
      <c r="P31" s="97">
        <v>111438.48</v>
      </c>
      <c r="Q31" s="97"/>
      <c r="R31" s="83"/>
    </row>
    <row r="32" spans="1:19" ht="47.25" customHeight="1" x14ac:dyDescent="0.3">
      <c r="A32" s="65">
        <v>26</v>
      </c>
      <c r="B32" s="99" t="s">
        <v>349</v>
      </c>
      <c r="C32" s="100" t="s">
        <v>412</v>
      </c>
      <c r="D32" s="66" t="s">
        <v>729</v>
      </c>
      <c r="E32" s="6" t="s">
        <v>350</v>
      </c>
      <c r="F32" s="65" t="s">
        <v>38</v>
      </c>
      <c r="G32" s="7" t="s">
        <v>39</v>
      </c>
      <c r="H32" s="13" t="s">
        <v>351</v>
      </c>
      <c r="I32" s="65" t="s">
        <v>38</v>
      </c>
      <c r="J32" s="66" t="s">
        <v>730</v>
      </c>
      <c r="K32" s="66" t="s">
        <v>123</v>
      </c>
      <c r="L32" s="123">
        <v>38850</v>
      </c>
      <c r="M32" s="123">
        <f>L32*0.25</f>
        <v>9712.5</v>
      </c>
      <c r="N32" s="123">
        <f t="shared" si="0"/>
        <v>48562.5</v>
      </c>
      <c r="O32" s="125"/>
      <c r="P32" s="110">
        <v>39312.5</v>
      </c>
      <c r="Q32" s="97"/>
      <c r="R32" s="83"/>
      <c r="S32" s="98"/>
    </row>
    <row r="33" spans="1:19" ht="24.6" thickBot="1" x14ac:dyDescent="0.35">
      <c r="A33" s="46">
        <v>27</v>
      </c>
      <c r="B33" s="112" t="s">
        <v>346</v>
      </c>
      <c r="C33" s="113" t="s">
        <v>332</v>
      </c>
      <c r="D33" s="46" t="s">
        <v>330</v>
      </c>
      <c r="E33" s="17" t="s">
        <v>347</v>
      </c>
      <c r="F33" s="46" t="s">
        <v>38</v>
      </c>
      <c r="G33" s="18" t="s">
        <v>39</v>
      </c>
      <c r="H33" s="185" t="s">
        <v>348</v>
      </c>
      <c r="I33" s="46" t="s">
        <v>38</v>
      </c>
      <c r="J33" s="49" t="s">
        <v>331</v>
      </c>
      <c r="K33" s="49" t="s">
        <v>337</v>
      </c>
      <c r="L33" s="52">
        <v>24640</v>
      </c>
      <c r="M33" s="52">
        <f>L33*0.25</f>
        <v>6160</v>
      </c>
      <c r="N33" s="52">
        <f>L33+M33</f>
        <v>30800</v>
      </c>
      <c r="O33" s="46"/>
      <c r="P33" s="114">
        <v>29095</v>
      </c>
      <c r="Q33" s="114"/>
      <c r="R33" s="89"/>
    </row>
    <row r="34" spans="1:19" ht="24" x14ac:dyDescent="0.3">
      <c r="A34" s="90">
        <v>28</v>
      </c>
      <c r="B34" s="115" t="s">
        <v>177</v>
      </c>
      <c r="C34" s="116" t="s">
        <v>178</v>
      </c>
      <c r="D34" s="117" t="s">
        <v>492</v>
      </c>
      <c r="E34" s="118" t="s">
        <v>179</v>
      </c>
      <c r="F34" s="90" t="s">
        <v>38</v>
      </c>
      <c r="G34" s="117" t="s">
        <v>39</v>
      </c>
      <c r="H34" s="119" t="s">
        <v>81</v>
      </c>
      <c r="I34" s="90" t="s">
        <v>38</v>
      </c>
      <c r="J34" s="120" t="s">
        <v>495</v>
      </c>
      <c r="K34" s="120" t="s">
        <v>133</v>
      </c>
      <c r="L34" s="121">
        <v>4000</v>
      </c>
      <c r="M34" s="121">
        <v>1000</v>
      </c>
      <c r="N34" s="121">
        <f>L34+M34</f>
        <v>5000</v>
      </c>
      <c r="O34" s="90" t="s">
        <v>465</v>
      </c>
      <c r="P34" s="121">
        <v>5000</v>
      </c>
      <c r="Q34" s="122"/>
      <c r="R34" s="122"/>
      <c r="S34" s="98"/>
    </row>
    <row r="35" spans="1:19" ht="31.5" customHeight="1" x14ac:dyDescent="0.3">
      <c r="A35" s="65">
        <v>29</v>
      </c>
      <c r="B35" s="99" t="s">
        <v>417</v>
      </c>
      <c r="C35" s="101" t="s">
        <v>418</v>
      </c>
      <c r="D35" s="65" t="s">
        <v>399</v>
      </c>
      <c r="E35" s="6" t="s">
        <v>72</v>
      </c>
      <c r="F35" s="65" t="s">
        <v>38</v>
      </c>
      <c r="G35" s="7" t="s">
        <v>39</v>
      </c>
      <c r="H35" s="86" t="s">
        <v>74</v>
      </c>
      <c r="I35" s="65" t="s">
        <v>38</v>
      </c>
      <c r="J35" s="65" t="s">
        <v>419</v>
      </c>
      <c r="K35" s="184" t="s">
        <v>85</v>
      </c>
      <c r="L35" s="67">
        <v>45440.26</v>
      </c>
      <c r="M35" s="67">
        <v>0</v>
      </c>
      <c r="N35" s="67">
        <v>45440.26</v>
      </c>
      <c r="O35" s="65" t="s">
        <v>464</v>
      </c>
      <c r="P35" s="67">
        <f>N35</f>
        <v>45440.26</v>
      </c>
      <c r="Q35" s="83"/>
      <c r="R35" s="83"/>
    </row>
    <row r="36" spans="1:19" ht="60" x14ac:dyDescent="0.3">
      <c r="A36" s="65">
        <v>30</v>
      </c>
      <c r="B36" s="99" t="s">
        <v>414</v>
      </c>
      <c r="C36" s="100" t="s">
        <v>413</v>
      </c>
      <c r="D36" s="66" t="s">
        <v>500</v>
      </c>
      <c r="E36" s="6" t="s">
        <v>415</v>
      </c>
      <c r="F36" s="65" t="s">
        <v>38</v>
      </c>
      <c r="G36" s="7" t="s">
        <v>39</v>
      </c>
      <c r="H36" s="13" t="s">
        <v>416</v>
      </c>
      <c r="I36" s="65" t="s">
        <v>38</v>
      </c>
      <c r="J36" s="66" t="s">
        <v>501</v>
      </c>
      <c r="K36" s="65" t="s">
        <v>234</v>
      </c>
      <c r="L36" s="67">
        <v>91954.35</v>
      </c>
      <c r="M36" s="67">
        <v>22988.587500000001</v>
      </c>
      <c r="N36" s="67">
        <v>114942.9375</v>
      </c>
      <c r="O36" s="66" t="s">
        <v>491</v>
      </c>
      <c r="P36" s="67">
        <v>114942.9375</v>
      </c>
      <c r="Q36" s="83"/>
      <c r="R36" s="83"/>
    </row>
    <row r="37" spans="1:19" ht="24" x14ac:dyDescent="0.3">
      <c r="A37" s="65">
        <v>31</v>
      </c>
      <c r="B37" s="99" t="s">
        <v>171</v>
      </c>
      <c r="C37" s="101" t="s">
        <v>172</v>
      </c>
      <c r="D37" s="66" t="s">
        <v>460</v>
      </c>
      <c r="E37" s="6" t="s">
        <v>174</v>
      </c>
      <c r="F37" s="65" t="s">
        <v>38</v>
      </c>
      <c r="G37" s="7" t="s">
        <v>39</v>
      </c>
      <c r="H37" s="13" t="s">
        <v>475</v>
      </c>
      <c r="I37" s="65" t="s">
        <v>38</v>
      </c>
      <c r="J37" s="90" t="s">
        <v>459</v>
      </c>
      <c r="K37" s="65" t="s">
        <v>123</v>
      </c>
      <c r="L37" s="123">
        <v>21560</v>
      </c>
      <c r="M37" s="123">
        <f>L37*0.25</f>
        <v>5390</v>
      </c>
      <c r="N37" s="123">
        <f>L37+M37</f>
        <v>26950</v>
      </c>
      <c r="O37" s="65" t="s">
        <v>457</v>
      </c>
      <c r="P37" s="67">
        <v>26950</v>
      </c>
      <c r="Q37" s="83"/>
      <c r="R37" s="83"/>
    </row>
    <row r="38" spans="1:19" ht="37.5" customHeight="1" x14ac:dyDescent="0.3">
      <c r="A38" s="65">
        <v>32</v>
      </c>
      <c r="B38" s="99" t="s">
        <v>420</v>
      </c>
      <c r="C38" s="101" t="s">
        <v>421</v>
      </c>
      <c r="D38" s="65" t="s">
        <v>400</v>
      </c>
      <c r="E38" s="6" t="s">
        <v>72</v>
      </c>
      <c r="F38" s="65" t="s">
        <v>38</v>
      </c>
      <c r="G38" s="7" t="s">
        <v>39</v>
      </c>
      <c r="H38" s="86" t="s">
        <v>74</v>
      </c>
      <c r="I38" s="65" t="s">
        <v>38</v>
      </c>
      <c r="J38" s="90" t="s">
        <v>396</v>
      </c>
      <c r="K38" s="184" t="s">
        <v>85</v>
      </c>
      <c r="L38" s="67">
        <v>50862.69</v>
      </c>
      <c r="M38" s="67">
        <v>0</v>
      </c>
      <c r="N38" s="67">
        <v>50862.69</v>
      </c>
      <c r="O38" s="65" t="s">
        <v>463</v>
      </c>
      <c r="P38" s="67">
        <v>50862.69</v>
      </c>
      <c r="Q38" s="83"/>
      <c r="R38" s="83"/>
    </row>
    <row r="39" spans="1:19" ht="24" x14ac:dyDescent="0.3">
      <c r="A39" s="65">
        <v>33</v>
      </c>
      <c r="B39" s="99" t="s">
        <v>423</v>
      </c>
      <c r="C39" s="101" t="s">
        <v>424</v>
      </c>
      <c r="D39" s="65" t="s">
        <v>401</v>
      </c>
      <c r="E39" s="6" t="s">
        <v>425</v>
      </c>
      <c r="F39" s="65" t="s">
        <v>38</v>
      </c>
      <c r="G39" s="7" t="s">
        <v>39</v>
      </c>
      <c r="H39" s="86" t="s">
        <v>442</v>
      </c>
      <c r="I39" s="65" t="s">
        <v>38</v>
      </c>
      <c r="J39" s="90" t="s">
        <v>426</v>
      </c>
      <c r="K39" s="65" t="s">
        <v>133</v>
      </c>
      <c r="L39" s="67">
        <v>28880</v>
      </c>
      <c r="M39" s="67">
        <f>L39*0.25</f>
        <v>7220</v>
      </c>
      <c r="N39" s="67">
        <f>L39+M39</f>
        <v>36100</v>
      </c>
      <c r="O39" s="65" t="s">
        <v>734</v>
      </c>
      <c r="P39" s="110">
        <v>36100</v>
      </c>
      <c r="Q39" s="111"/>
      <c r="R39" s="83"/>
    </row>
    <row r="40" spans="1:19" ht="29.25" customHeight="1" x14ac:dyDescent="0.3">
      <c r="A40" s="65">
        <v>34</v>
      </c>
      <c r="B40" s="99" t="s">
        <v>427</v>
      </c>
      <c r="C40" s="101" t="s">
        <v>428</v>
      </c>
      <c r="D40" s="65" t="s">
        <v>422</v>
      </c>
      <c r="E40" s="6" t="s">
        <v>72</v>
      </c>
      <c r="F40" s="65" t="s">
        <v>38</v>
      </c>
      <c r="G40" s="7" t="s">
        <v>39</v>
      </c>
      <c r="H40" s="86" t="s">
        <v>74</v>
      </c>
      <c r="I40" s="65" t="s">
        <v>38</v>
      </c>
      <c r="J40" s="90" t="s">
        <v>429</v>
      </c>
      <c r="K40" s="184" t="s">
        <v>85</v>
      </c>
      <c r="L40" s="67">
        <v>43092.99</v>
      </c>
      <c r="M40" s="67">
        <v>0</v>
      </c>
      <c r="N40" s="67">
        <v>43092.99</v>
      </c>
      <c r="O40" s="65" t="s">
        <v>487</v>
      </c>
      <c r="P40" s="67">
        <v>43092.99</v>
      </c>
      <c r="Q40" s="83"/>
      <c r="R40" s="83"/>
    </row>
    <row r="41" spans="1:19" ht="31.5" customHeight="1" x14ac:dyDescent="0.3">
      <c r="A41" s="65">
        <v>35</v>
      </c>
      <c r="B41" s="79" t="s">
        <v>431</v>
      </c>
      <c r="C41" s="101" t="s">
        <v>432</v>
      </c>
      <c r="D41" s="65" t="s">
        <v>430</v>
      </c>
      <c r="E41" s="6" t="s">
        <v>433</v>
      </c>
      <c r="F41" s="65" t="s">
        <v>38</v>
      </c>
      <c r="G41" s="7" t="s">
        <v>39</v>
      </c>
      <c r="H41" s="86" t="s">
        <v>434</v>
      </c>
      <c r="I41" s="65" t="s">
        <v>38</v>
      </c>
      <c r="J41" s="65" t="s">
        <v>419</v>
      </c>
      <c r="K41" s="65" t="s">
        <v>60</v>
      </c>
      <c r="L41" s="67">
        <v>90000</v>
      </c>
      <c r="M41" s="67">
        <f>L41*0.25</f>
        <v>22500</v>
      </c>
      <c r="N41" s="67">
        <f>L41+M41</f>
        <v>112500</v>
      </c>
      <c r="O41" s="65"/>
      <c r="P41" s="67">
        <v>56250</v>
      </c>
      <c r="Q41" s="83"/>
      <c r="R41" s="83"/>
    </row>
    <row r="42" spans="1:19" ht="36.75" customHeight="1" x14ac:dyDescent="0.3">
      <c r="A42" s="65">
        <v>36</v>
      </c>
      <c r="B42" s="79" t="s">
        <v>444</v>
      </c>
      <c r="C42" s="101" t="s">
        <v>445</v>
      </c>
      <c r="D42" s="65" t="s">
        <v>446</v>
      </c>
      <c r="E42" s="6" t="s">
        <v>72</v>
      </c>
      <c r="F42" s="65" t="s">
        <v>38</v>
      </c>
      <c r="G42" s="7" t="s">
        <v>39</v>
      </c>
      <c r="H42" s="183" t="s">
        <v>73</v>
      </c>
      <c r="I42" s="65" t="s">
        <v>38</v>
      </c>
      <c r="J42" s="90" t="s">
        <v>447</v>
      </c>
      <c r="K42" s="184" t="s">
        <v>85</v>
      </c>
      <c r="L42" s="67">
        <v>58000</v>
      </c>
      <c r="M42" s="67">
        <v>0</v>
      </c>
      <c r="N42" s="67">
        <v>58000</v>
      </c>
      <c r="O42" s="65" t="s">
        <v>490</v>
      </c>
      <c r="P42" s="67">
        <v>56406.25</v>
      </c>
      <c r="Q42" s="83"/>
      <c r="R42" s="83"/>
    </row>
    <row r="43" spans="1:19" ht="32.25" customHeight="1" x14ac:dyDescent="0.3">
      <c r="A43" s="65">
        <v>37</v>
      </c>
      <c r="B43" s="79" t="s">
        <v>449</v>
      </c>
      <c r="C43" s="101" t="s">
        <v>450</v>
      </c>
      <c r="D43" s="65" t="s">
        <v>448</v>
      </c>
      <c r="E43" s="6" t="s">
        <v>72</v>
      </c>
      <c r="F43" s="65" t="s">
        <v>38</v>
      </c>
      <c r="G43" s="7" t="s">
        <v>39</v>
      </c>
      <c r="H43" s="86" t="s">
        <v>74</v>
      </c>
      <c r="I43" s="65" t="s">
        <v>38</v>
      </c>
      <c r="J43" s="90" t="s">
        <v>451</v>
      </c>
      <c r="K43" s="184" t="s">
        <v>85</v>
      </c>
      <c r="L43" s="67">
        <v>63982.7</v>
      </c>
      <c r="M43" s="67">
        <v>0</v>
      </c>
      <c r="N43" s="67">
        <v>63982.7</v>
      </c>
      <c r="O43" s="65" t="s">
        <v>491</v>
      </c>
      <c r="P43" s="67">
        <v>63982.7</v>
      </c>
      <c r="Q43" s="83"/>
      <c r="R43" s="83"/>
    </row>
    <row r="44" spans="1:19" ht="39" customHeight="1" x14ac:dyDescent="0.3">
      <c r="A44" s="65">
        <v>38</v>
      </c>
      <c r="B44" s="79" t="s">
        <v>452</v>
      </c>
      <c r="C44" s="101" t="s">
        <v>453</v>
      </c>
      <c r="D44" s="65" t="s">
        <v>454</v>
      </c>
      <c r="E44" s="6" t="s">
        <v>72</v>
      </c>
      <c r="F44" s="65" t="s">
        <v>38</v>
      </c>
      <c r="G44" s="7" t="s">
        <v>39</v>
      </c>
      <c r="H44" s="183" t="s">
        <v>73</v>
      </c>
      <c r="I44" s="65" t="s">
        <v>38</v>
      </c>
      <c r="J44" s="65" t="s">
        <v>455</v>
      </c>
      <c r="K44" s="184" t="s">
        <v>85</v>
      </c>
      <c r="L44" s="67">
        <v>70319.789999999994</v>
      </c>
      <c r="M44" s="67">
        <v>0</v>
      </c>
      <c r="N44" s="67">
        <v>70319.789999999994</v>
      </c>
      <c r="O44" s="65" t="s">
        <v>491</v>
      </c>
      <c r="P44" s="67">
        <v>70319.789999999994</v>
      </c>
      <c r="Q44" s="83"/>
      <c r="R44" s="83"/>
    </row>
    <row r="45" spans="1:19" ht="52.5" customHeight="1" x14ac:dyDescent="0.3">
      <c r="A45" s="65">
        <v>39</v>
      </c>
      <c r="B45" s="83" t="s">
        <v>485</v>
      </c>
      <c r="C45" s="101" t="s">
        <v>486</v>
      </c>
      <c r="D45" s="65" t="s">
        <v>489</v>
      </c>
      <c r="E45" s="6" t="s">
        <v>154</v>
      </c>
      <c r="F45" s="65" t="s">
        <v>38</v>
      </c>
      <c r="G45" s="7" t="s">
        <v>39</v>
      </c>
      <c r="H45" s="63" t="s">
        <v>488</v>
      </c>
      <c r="I45" s="65" t="s">
        <v>38</v>
      </c>
      <c r="J45" s="65" t="s">
        <v>487</v>
      </c>
      <c r="K45" s="66" t="s">
        <v>337</v>
      </c>
      <c r="L45" s="67">
        <v>39000</v>
      </c>
      <c r="M45" s="67">
        <f>L45*0.25</f>
        <v>9750</v>
      </c>
      <c r="N45" s="67">
        <f>L45+M45</f>
        <v>48750</v>
      </c>
      <c r="O45" s="65" t="s">
        <v>743</v>
      </c>
      <c r="P45" s="123">
        <v>48750</v>
      </c>
      <c r="Q45" s="83"/>
      <c r="R45" s="83"/>
    </row>
    <row r="46" spans="1:19" ht="46.5" customHeight="1" x14ac:dyDescent="0.3">
      <c r="A46" s="65">
        <v>40</v>
      </c>
      <c r="B46" s="83" t="s">
        <v>497</v>
      </c>
      <c r="C46" s="101" t="s">
        <v>498</v>
      </c>
      <c r="D46" s="65" t="s">
        <v>496</v>
      </c>
      <c r="E46" s="6" t="s">
        <v>72</v>
      </c>
      <c r="F46" s="65" t="s">
        <v>38</v>
      </c>
      <c r="G46" s="7" t="s">
        <v>39</v>
      </c>
      <c r="H46" s="183" t="s">
        <v>73</v>
      </c>
      <c r="I46" s="65" t="s">
        <v>38</v>
      </c>
      <c r="J46" s="65" t="s">
        <v>499</v>
      </c>
      <c r="K46" s="184" t="s">
        <v>85</v>
      </c>
      <c r="L46" s="67">
        <v>50099.45</v>
      </c>
      <c r="M46" s="123">
        <v>12524.86</v>
      </c>
      <c r="N46" s="123">
        <f>L46+M46</f>
        <v>62624.31</v>
      </c>
      <c r="O46" s="65" t="s">
        <v>523</v>
      </c>
      <c r="P46" s="123">
        <v>62624.31</v>
      </c>
      <c r="Q46" s="83"/>
      <c r="R46" s="83"/>
      <c r="S46" s="98"/>
    </row>
    <row r="47" spans="1:19" ht="55.5" customHeight="1" x14ac:dyDescent="0.3">
      <c r="A47" s="65">
        <v>41</v>
      </c>
      <c r="B47" s="83" t="s">
        <v>513</v>
      </c>
      <c r="C47" s="101" t="s">
        <v>514</v>
      </c>
      <c r="D47" s="65" t="s">
        <v>511</v>
      </c>
      <c r="E47" s="6" t="s">
        <v>512</v>
      </c>
      <c r="F47" s="66" t="s">
        <v>530</v>
      </c>
      <c r="G47" s="7" t="s">
        <v>39</v>
      </c>
      <c r="H47" s="63" t="s">
        <v>340</v>
      </c>
      <c r="I47" s="65" t="s">
        <v>38</v>
      </c>
      <c r="J47" s="65" t="s">
        <v>515</v>
      </c>
      <c r="K47" s="65" t="s">
        <v>60</v>
      </c>
      <c r="L47" s="67">
        <v>197400</v>
      </c>
      <c r="M47" s="67">
        <f>L47*0.25</f>
        <v>49350</v>
      </c>
      <c r="N47" s="67">
        <f>L47+M47</f>
        <v>246750</v>
      </c>
      <c r="O47" s="65"/>
      <c r="P47" s="123">
        <v>61687.5</v>
      </c>
      <c r="Q47" s="83"/>
      <c r="R47" s="83"/>
    </row>
    <row r="48" spans="1:19" ht="24" x14ac:dyDescent="0.3">
      <c r="A48" s="65">
        <v>42</v>
      </c>
      <c r="B48" s="12" t="s">
        <v>518</v>
      </c>
      <c r="C48" s="124" t="s">
        <v>517</v>
      </c>
      <c r="D48" s="4" t="s">
        <v>516</v>
      </c>
      <c r="E48" s="6" t="s">
        <v>519</v>
      </c>
      <c r="F48" s="4" t="s">
        <v>38</v>
      </c>
      <c r="G48" s="7" t="s">
        <v>39</v>
      </c>
      <c r="H48" s="13" t="s">
        <v>522</v>
      </c>
      <c r="I48" s="4" t="s">
        <v>38</v>
      </c>
      <c r="J48" s="4" t="s">
        <v>520</v>
      </c>
      <c r="K48" s="4" t="s">
        <v>521</v>
      </c>
      <c r="L48" s="123">
        <v>21450</v>
      </c>
      <c r="M48" s="123">
        <f>L48*0.25</f>
        <v>5362.5</v>
      </c>
      <c r="N48" s="123">
        <f>L48+M48</f>
        <v>26812.5</v>
      </c>
      <c r="O48" s="4" t="s">
        <v>558</v>
      </c>
      <c r="P48" s="123">
        <f>N48</f>
        <v>26812.5</v>
      </c>
      <c r="Q48" s="83"/>
      <c r="R48" s="83"/>
    </row>
    <row r="49" spans="1:18" ht="57" customHeight="1" x14ac:dyDescent="0.3">
      <c r="A49" s="65">
        <v>43</v>
      </c>
      <c r="B49" s="83" t="s">
        <v>538</v>
      </c>
      <c r="C49" s="101" t="s">
        <v>539</v>
      </c>
      <c r="D49" s="65" t="s">
        <v>540</v>
      </c>
      <c r="E49" s="6" t="s">
        <v>541</v>
      </c>
      <c r="F49" s="65" t="s">
        <v>38</v>
      </c>
      <c r="G49" s="7" t="s">
        <v>39</v>
      </c>
      <c r="H49" s="63" t="s">
        <v>542</v>
      </c>
      <c r="I49" s="65" t="s">
        <v>38</v>
      </c>
      <c r="J49" s="65" t="s">
        <v>543</v>
      </c>
      <c r="K49" s="66" t="s">
        <v>337</v>
      </c>
      <c r="L49" s="67">
        <v>49000</v>
      </c>
      <c r="M49" s="67">
        <f>L49*0.25</f>
        <v>12250</v>
      </c>
      <c r="N49" s="67">
        <f>L49+M49</f>
        <v>61250</v>
      </c>
      <c r="O49" s="65"/>
      <c r="P49" s="123"/>
      <c r="Q49" s="83"/>
      <c r="R49" s="83"/>
    </row>
    <row r="50" spans="1:18" ht="36" x14ac:dyDescent="0.3">
      <c r="A50" s="65">
        <v>44</v>
      </c>
      <c r="B50" s="83" t="s">
        <v>567</v>
      </c>
      <c r="C50" s="101" t="s">
        <v>568</v>
      </c>
      <c r="D50" s="65" t="s">
        <v>566</v>
      </c>
      <c r="E50" s="6" t="s">
        <v>72</v>
      </c>
      <c r="F50" s="65" t="s">
        <v>38</v>
      </c>
      <c r="G50" s="7" t="s">
        <v>39</v>
      </c>
      <c r="H50" s="126" t="s">
        <v>569</v>
      </c>
      <c r="I50" s="65" t="s">
        <v>38</v>
      </c>
      <c r="J50" s="65" t="s">
        <v>570</v>
      </c>
      <c r="K50" s="184" t="s">
        <v>85</v>
      </c>
      <c r="L50" s="67">
        <v>56190.75</v>
      </c>
      <c r="M50" s="67">
        <v>0</v>
      </c>
      <c r="N50" s="67">
        <v>56190.75</v>
      </c>
      <c r="O50" s="65" t="s">
        <v>744</v>
      </c>
      <c r="P50" s="123">
        <v>55581.07</v>
      </c>
      <c r="Q50" s="83"/>
      <c r="R50" s="83"/>
    </row>
    <row r="51" spans="1:18" ht="61.5" customHeight="1" x14ac:dyDescent="0.3">
      <c r="A51" s="65">
        <v>45</v>
      </c>
      <c r="B51" s="83" t="s">
        <v>572</v>
      </c>
      <c r="C51" s="101" t="s">
        <v>573</v>
      </c>
      <c r="D51" s="65" t="s">
        <v>571</v>
      </c>
      <c r="E51" s="6" t="s">
        <v>574</v>
      </c>
      <c r="F51" s="65" t="s">
        <v>38</v>
      </c>
      <c r="G51" s="7" t="s">
        <v>39</v>
      </c>
      <c r="H51" s="126" t="s">
        <v>575</v>
      </c>
      <c r="I51" s="65" t="s">
        <v>38</v>
      </c>
      <c r="J51" s="65" t="s">
        <v>558</v>
      </c>
      <c r="K51" s="65" t="s">
        <v>576</v>
      </c>
      <c r="L51" s="67">
        <v>49500</v>
      </c>
      <c r="M51" s="67">
        <v>0</v>
      </c>
      <c r="N51" s="67">
        <v>49500</v>
      </c>
      <c r="O51" s="65"/>
      <c r="P51" s="123">
        <v>20100</v>
      </c>
      <c r="Q51" s="83"/>
      <c r="R51" s="83"/>
    </row>
    <row r="52" spans="1:18" ht="60" x14ac:dyDescent="0.3">
      <c r="A52" s="65">
        <v>46</v>
      </c>
      <c r="B52" s="83" t="s">
        <v>563</v>
      </c>
      <c r="C52" s="101" t="s">
        <v>560</v>
      </c>
      <c r="D52" s="65" t="s">
        <v>559</v>
      </c>
      <c r="E52" s="6" t="s">
        <v>561</v>
      </c>
      <c r="F52" s="66" t="s">
        <v>562</v>
      </c>
      <c r="G52" s="7" t="s">
        <v>39</v>
      </c>
      <c r="H52" s="183" t="s">
        <v>564</v>
      </c>
      <c r="I52" s="65" t="s">
        <v>38</v>
      </c>
      <c r="J52" s="65" t="s">
        <v>565</v>
      </c>
      <c r="K52" s="65" t="s">
        <v>123</v>
      </c>
      <c r="L52" s="67">
        <v>72500</v>
      </c>
      <c r="M52" s="67">
        <v>0</v>
      </c>
      <c r="N52" s="67">
        <v>72500</v>
      </c>
      <c r="O52" s="65"/>
      <c r="P52" s="123">
        <v>57000</v>
      </c>
      <c r="Q52" s="83"/>
      <c r="R52" s="83"/>
    </row>
    <row r="53" spans="1:18" ht="37.5" customHeight="1" x14ac:dyDescent="0.3">
      <c r="A53" s="65">
        <v>47</v>
      </c>
      <c r="B53" s="83" t="s">
        <v>577</v>
      </c>
      <c r="C53" s="101" t="s">
        <v>580</v>
      </c>
      <c r="D53" s="65" t="s">
        <v>578</v>
      </c>
      <c r="E53" s="6" t="s">
        <v>579</v>
      </c>
      <c r="F53" s="66" t="s">
        <v>612</v>
      </c>
      <c r="G53" s="7" t="s">
        <v>39</v>
      </c>
      <c r="H53" s="183" t="s">
        <v>581</v>
      </c>
      <c r="I53" s="65" t="s">
        <v>38</v>
      </c>
      <c r="J53" s="65" t="s">
        <v>582</v>
      </c>
      <c r="K53" s="65" t="s">
        <v>145</v>
      </c>
      <c r="L53" s="67">
        <v>195352</v>
      </c>
      <c r="M53" s="67">
        <f>L53*0.25</f>
        <v>48838</v>
      </c>
      <c r="N53" s="67">
        <f>L53+M53</f>
        <v>244190</v>
      </c>
      <c r="O53" s="65"/>
      <c r="P53" s="123">
        <v>130385.63</v>
      </c>
      <c r="Q53" s="83"/>
      <c r="R53" s="83"/>
    </row>
    <row r="54" spans="1:18" ht="69.75" customHeight="1" x14ac:dyDescent="0.3">
      <c r="A54" s="65">
        <v>48</v>
      </c>
      <c r="B54" s="83" t="s">
        <v>597</v>
      </c>
      <c r="C54" s="101" t="s">
        <v>600</v>
      </c>
      <c r="D54" s="65" t="s">
        <v>599</v>
      </c>
      <c r="E54" s="6" t="s">
        <v>598</v>
      </c>
      <c r="F54" s="65" t="s">
        <v>38</v>
      </c>
      <c r="G54" s="7" t="s">
        <v>39</v>
      </c>
      <c r="H54" s="126" t="s">
        <v>601</v>
      </c>
      <c r="I54" s="65" t="s">
        <v>38</v>
      </c>
      <c r="J54" s="65" t="s">
        <v>603</v>
      </c>
      <c r="K54" s="65" t="s">
        <v>602</v>
      </c>
      <c r="L54" s="67">
        <v>48000</v>
      </c>
      <c r="M54" s="67">
        <f>L54*0.25</f>
        <v>12000</v>
      </c>
      <c r="N54" s="67">
        <f>L54+M54</f>
        <v>60000</v>
      </c>
      <c r="O54" s="65"/>
      <c r="P54" s="123">
        <v>40000</v>
      </c>
      <c r="Q54" s="83"/>
      <c r="R54" s="83"/>
    </row>
    <row r="55" spans="1:18" ht="31.5" customHeight="1" x14ac:dyDescent="0.3">
      <c r="A55" s="65">
        <v>49</v>
      </c>
      <c r="B55" s="83" t="s">
        <v>620</v>
      </c>
      <c r="C55" s="101" t="s">
        <v>621</v>
      </c>
      <c r="D55" s="65" t="s">
        <v>619</v>
      </c>
      <c r="E55" s="6" t="s">
        <v>622</v>
      </c>
      <c r="F55" s="65" t="s">
        <v>38</v>
      </c>
      <c r="G55" s="7" t="s">
        <v>39</v>
      </c>
      <c r="H55" s="183" t="s">
        <v>623</v>
      </c>
      <c r="I55" s="65" t="s">
        <v>38</v>
      </c>
      <c r="J55" s="65" t="s">
        <v>624</v>
      </c>
      <c r="K55" s="65" t="s">
        <v>60</v>
      </c>
      <c r="L55" s="67">
        <v>45000</v>
      </c>
      <c r="M55" s="67">
        <f t="shared" ref="M55:M60" si="1">L55*0.25</f>
        <v>11250</v>
      </c>
      <c r="N55" s="67">
        <f t="shared" ref="N55:N61" si="2">L55+M55</f>
        <v>56250</v>
      </c>
      <c r="O55" s="65"/>
      <c r="P55" s="123">
        <v>2812.5</v>
      </c>
      <c r="Q55" s="83"/>
      <c r="R55" s="83"/>
    </row>
    <row r="56" spans="1:18" ht="24" x14ac:dyDescent="0.3">
      <c r="A56" s="65">
        <v>50</v>
      </c>
      <c r="B56" s="85" t="s">
        <v>155</v>
      </c>
      <c r="C56" s="80" t="s">
        <v>156</v>
      </c>
      <c r="D56" s="65" t="s">
        <v>636</v>
      </c>
      <c r="E56" s="6" t="s">
        <v>160</v>
      </c>
      <c r="F56" s="66" t="s">
        <v>680</v>
      </c>
      <c r="G56" s="7" t="s">
        <v>39</v>
      </c>
      <c r="H56" s="13" t="s">
        <v>679</v>
      </c>
      <c r="I56" s="65" t="s">
        <v>38</v>
      </c>
      <c r="J56" s="65" t="s">
        <v>624</v>
      </c>
      <c r="K56" s="66" t="s">
        <v>123</v>
      </c>
      <c r="L56" s="123">
        <v>20771.099999999999</v>
      </c>
      <c r="M56" s="123">
        <f t="shared" si="1"/>
        <v>5192.7749999999996</v>
      </c>
      <c r="N56" s="123">
        <f t="shared" si="2"/>
        <v>25963.875</v>
      </c>
      <c r="O56" s="65" t="s">
        <v>736</v>
      </c>
      <c r="P56" s="123">
        <v>25963.88</v>
      </c>
      <c r="Q56" s="83"/>
      <c r="R56" s="83"/>
    </row>
    <row r="57" spans="1:18" ht="69.75" customHeight="1" x14ac:dyDescent="0.3">
      <c r="A57" s="65">
        <v>51</v>
      </c>
      <c r="B57" s="85" t="s">
        <v>642</v>
      </c>
      <c r="C57" s="80" t="s">
        <v>643</v>
      </c>
      <c r="D57" s="65" t="s">
        <v>637</v>
      </c>
      <c r="E57" s="6" t="s">
        <v>541</v>
      </c>
      <c r="F57" s="65" t="s">
        <v>38</v>
      </c>
      <c r="G57" s="7" t="s">
        <v>39</v>
      </c>
      <c r="H57" s="63" t="s">
        <v>488</v>
      </c>
      <c r="I57" s="65" t="s">
        <v>38</v>
      </c>
      <c r="J57" s="65" t="s">
        <v>640</v>
      </c>
      <c r="K57" s="7" t="s">
        <v>653</v>
      </c>
      <c r="L57" s="67">
        <v>30000</v>
      </c>
      <c r="M57" s="67">
        <f t="shared" si="1"/>
        <v>7500</v>
      </c>
      <c r="N57" s="67">
        <f t="shared" si="2"/>
        <v>37500</v>
      </c>
      <c r="O57" s="65" t="s">
        <v>745</v>
      </c>
      <c r="P57" s="123">
        <v>37500</v>
      </c>
      <c r="Q57" s="83"/>
      <c r="R57" s="83"/>
    </row>
    <row r="58" spans="1:18" ht="24" x14ac:dyDescent="0.3">
      <c r="A58" s="65">
        <v>52</v>
      </c>
      <c r="B58" s="85" t="s">
        <v>644</v>
      </c>
      <c r="C58" s="80" t="s">
        <v>645</v>
      </c>
      <c r="D58" s="65" t="s">
        <v>638</v>
      </c>
      <c r="E58" s="6" t="s">
        <v>646</v>
      </c>
      <c r="F58" s="65" t="s">
        <v>38</v>
      </c>
      <c r="G58" s="7" t="s">
        <v>39</v>
      </c>
      <c r="H58" s="183" t="s">
        <v>650</v>
      </c>
      <c r="I58" s="65" t="s">
        <v>38</v>
      </c>
      <c r="J58" s="65" t="s">
        <v>634</v>
      </c>
      <c r="K58" s="65" t="s">
        <v>649</v>
      </c>
      <c r="L58" s="67">
        <v>37600</v>
      </c>
      <c r="M58" s="67">
        <f t="shared" si="1"/>
        <v>9400</v>
      </c>
      <c r="N58" s="67">
        <f t="shared" si="2"/>
        <v>47000</v>
      </c>
      <c r="O58" s="65" t="s">
        <v>734</v>
      </c>
      <c r="P58" s="123">
        <v>47000</v>
      </c>
      <c r="Q58" s="83"/>
      <c r="R58" s="83"/>
    </row>
    <row r="59" spans="1:18" ht="31.5" customHeight="1" x14ac:dyDescent="0.3">
      <c r="A59" s="65">
        <v>53</v>
      </c>
      <c r="B59" s="85" t="s">
        <v>647</v>
      </c>
      <c r="C59" s="80" t="s">
        <v>648</v>
      </c>
      <c r="D59" s="65" t="s">
        <v>639</v>
      </c>
      <c r="E59" s="6" t="s">
        <v>646</v>
      </c>
      <c r="F59" s="65" t="s">
        <v>38</v>
      </c>
      <c r="G59" s="7" t="s">
        <v>39</v>
      </c>
      <c r="H59" s="183" t="s">
        <v>651</v>
      </c>
      <c r="I59" s="65" t="s">
        <v>38</v>
      </c>
      <c r="J59" s="65" t="s">
        <v>641</v>
      </c>
      <c r="K59" s="65" t="s">
        <v>652</v>
      </c>
      <c r="L59" s="67">
        <v>39000</v>
      </c>
      <c r="M59" s="67">
        <f t="shared" si="1"/>
        <v>9750</v>
      </c>
      <c r="N59" s="67">
        <f t="shared" si="2"/>
        <v>48750</v>
      </c>
      <c r="O59" s="65" t="s">
        <v>736</v>
      </c>
      <c r="P59" s="123">
        <v>48750</v>
      </c>
      <c r="Q59" s="83"/>
      <c r="R59" s="83"/>
    </row>
    <row r="60" spans="1:18" ht="65.25" customHeight="1" x14ac:dyDescent="0.3">
      <c r="A60" s="65">
        <v>54</v>
      </c>
      <c r="B60" s="85" t="s">
        <v>661</v>
      </c>
      <c r="C60" s="80" t="s">
        <v>662</v>
      </c>
      <c r="D60" s="66" t="s">
        <v>748</v>
      </c>
      <c r="E60" s="6" t="s">
        <v>663</v>
      </c>
      <c r="F60" s="65" t="s">
        <v>38</v>
      </c>
      <c r="G60" s="7" t="s">
        <v>39</v>
      </c>
      <c r="H60" s="193" t="s">
        <v>678</v>
      </c>
      <c r="I60" s="186" t="s">
        <v>38</v>
      </c>
      <c r="J60" s="66" t="s">
        <v>749</v>
      </c>
      <c r="K60" s="7" t="s">
        <v>123</v>
      </c>
      <c r="L60" s="67">
        <f>880+7445+7445+2640+1670</f>
        <v>20080</v>
      </c>
      <c r="M60" s="67">
        <f t="shared" si="1"/>
        <v>5020</v>
      </c>
      <c r="N60" s="67">
        <f t="shared" si="2"/>
        <v>25100</v>
      </c>
      <c r="O60" s="65"/>
      <c r="P60" s="123">
        <v>13706.25</v>
      </c>
      <c r="Q60" s="83"/>
      <c r="R60" s="83"/>
    </row>
    <row r="61" spans="1:18" ht="25.5" customHeight="1" x14ac:dyDescent="0.3">
      <c r="A61" s="65">
        <v>55</v>
      </c>
      <c r="B61" s="85" t="s">
        <v>664</v>
      </c>
      <c r="C61" s="80" t="s">
        <v>665</v>
      </c>
      <c r="D61" s="66" t="s">
        <v>746</v>
      </c>
      <c r="E61" s="6" t="s">
        <v>666</v>
      </c>
      <c r="F61" s="65" t="s">
        <v>38</v>
      </c>
      <c r="G61" s="7" t="s">
        <v>39</v>
      </c>
      <c r="H61" s="126" t="s">
        <v>411</v>
      </c>
      <c r="I61" s="65" t="s">
        <v>38</v>
      </c>
      <c r="J61" s="66" t="s">
        <v>747</v>
      </c>
      <c r="K61" s="7" t="s">
        <v>234</v>
      </c>
      <c r="L61" s="67">
        <f>19968+19969.6</f>
        <v>39937.599999999999</v>
      </c>
      <c r="M61" s="67">
        <f>L61*0.25</f>
        <v>9984.4</v>
      </c>
      <c r="N61" s="67">
        <f t="shared" si="2"/>
        <v>49922</v>
      </c>
      <c r="O61" s="66" t="s">
        <v>673</v>
      </c>
      <c r="P61" s="123">
        <f>24960+24962</f>
        <v>49922</v>
      </c>
      <c r="Q61" s="83"/>
      <c r="R61" s="83"/>
    </row>
    <row r="62" spans="1:18" ht="30.75" customHeight="1" x14ac:dyDescent="0.3">
      <c r="A62" s="65">
        <v>56</v>
      </c>
      <c r="B62" s="91" t="s">
        <v>669</v>
      </c>
      <c r="C62" s="92" t="s">
        <v>667</v>
      </c>
      <c r="D62" s="186" t="s">
        <v>709</v>
      </c>
      <c r="E62" s="39" t="s">
        <v>668</v>
      </c>
      <c r="F62" s="186" t="s">
        <v>38</v>
      </c>
      <c r="G62" s="129" t="s">
        <v>39</v>
      </c>
      <c r="H62" s="13" t="s">
        <v>676</v>
      </c>
      <c r="I62" s="186" t="s">
        <v>38</v>
      </c>
      <c r="J62" s="65" t="s">
        <v>707</v>
      </c>
      <c r="K62" s="66" t="s">
        <v>675</v>
      </c>
      <c r="L62" s="67">
        <v>33645.75</v>
      </c>
      <c r="M62" s="67">
        <v>1822.19</v>
      </c>
      <c r="N62" s="67">
        <f t="shared" ref="N62:N67" si="3">L62+M62</f>
        <v>35467.94</v>
      </c>
      <c r="O62" s="65"/>
      <c r="P62" s="123">
        <v>0</v>
      </c>
      <c r="Q62" s="83"/>
      <c r="R62" s="83"/>
    </row>
    <row r="63" spans="1:18" ht="24" x14ac:dyDescent="0.3">
      <c r="A63" s="65">
        <v>57</v>
      </c>
      <c r="B63" s="85" t="s">
        <v>177</v>
      </c>
      <c r="C63" s="80" t="s">
        <v>671</v>
      </c>
      <c r="D63" s="65" t="s">
        <v>670</v>
      </c>
      <c r="E63" s="6" t="s">
        <v>672</v>
      </c>
      <c r="F63" s="65" t="s">
        <v>38</v>
      </c>
      <c r="G63" s="7" t="s">
        <v>39</v>
      </c>
      <c r="H63" s="13" t="s">
        <v>81</v>
      </c>
      <c r="I63" s="65" t="s">
        <v>38</v>
      </c>
      <c r="J63" s="186" t="s">
        <v>673</v>
      </c>
      <c r="K63" s="186" t="s">
        <v>674</v>
      </c>
      <c r="L63" s="194">
        <v>38725</v>
      </c>
      <c r="M63" s="194">
        <f>L63*0.25</f>
        <v>9681.25</v>
      </c>
      <c r="N63" s="194">
        <f t="shared" si="3"/>
        <v>48406.25</v>
      </c>
      <c r="O63" s="90" t="s">
        <v>706</v>
      </c>
      <c r="P63" s="123">
        <v>48406.25</v>
      </c>
      <c r="Q63" s="130"/>
      <c r="R63" s="83"/>
    </row>
    <row r="64" spans="1:18" ht="45.75" customHeight="1" x14ac:dyDescent="0.3">
      <c r="A64" s="65">
        <v>58</v>
      </c>
      <c r="B64" s="85" t="s">
        <v>711</v>
      </c>
      <c r="C64" s="80" t="s">
        <v>716</v>
      </c>
      <c r="D64" s="65" t="s">
        <v>713</v>
      </c>
      <c r="E64" s="6" t="s">
        <v>712</v>
      </c>
      <c r="F64" s="65" t="s">
        <v>38</v>
      </c>
      <c r="G64" s="7" t="s">
        <v>39</v>
      </c>
      <c r="H64" s="183" t="s">
        <v>714</v>
      </c>
      <c r="I64" s="65" t="s">
        <v>38</v>
      </c>
      <c r="J64" s="65" t="s">
        <v>715</v>
      </c>
      <c r="K64" s="65" t="s">
        <v>60</v>
      </c>
      <c r="L64" s="67">
        <v>30000</v>
      </c>
      <c r="M64" s="67">
        <f>L64*0.25</f>
        <v>7500</v>
      </c>
      <c r="N64" s="67">
        <f t="shared" si="3"/>
        <v>37500</v>
      </c>
      <c r="O64" s="70"/>
      <c r="P64" s="123"/>
      <c r="Q64" s="83"/>
      <c r="R64" s="83"/>
    </row>
    <row r="65" spans="1:18" ht="57" customHeight="1" x14ac:dyDescent="0.3">
      <c r="A65" s="65">
        <v>59</v>
      </c>
      <c r="B65" s="85" t="s">
        <v>698</v>
      </c>
      <c r="C65" s="80" t="s">
        <v>699</v>
      </c>
      <c r="D65" s="65" t="s">
        <v>695</v>
      </c>
      <c r="E65" s="6" t="s">
        <v>700</v>
      </c>
      <c r="F65" s="65" t="s">
        <v>38</v>
      </c>
      <c r="G65" s="7" t="s">
        <v>39</v>
      </c>
      <c r="H65" s="13" t="s">
        <v>705</v>
      </c>
      <c r="I65" s="65" t="s">
        <v>38</v>
      </c>
      <c r="J65" s="65" t="s">
        <v>706</v>
      </c>
      <c r="K65" s="65" t="s">
        <v>674</v>
      </c>
      <c r="L65" s="67">
        <v>199000</v>
      </c>
      <c r="M65" s="67">
        <f>L65*0.25</f>
        <v>49750</v>
      </c>
      <c r="N65" s="67">
        <f t="shared" si="3"/>
        <v>248750</v>
      </c>
      <c r="O65" s="70"/>
      <c r="P65" s="123"/>
      <c r="Q65" s="83"/>
      <c r="R65" s="83"/>
    </row>
    <row r="66" spans="1:18" ht="33" customHeight="1" x14ac:dyDescent="0.3">
      <c r="A66" s="65">
        <v>60</v>
      </c>
      <c r="B66" s="85" t="s">
        <v>701</v>
      </c>
      <c r="C66" s="80" t="s">
        <v>702</v>
      </c>
      <c r="D66" s="65" t="s">
        <v>696</v>
      </c>
      <c r="E66" s="6" t="s">
        <v>700</v>
      </c>
      <c r="F66" s="65" t="s">
        <v>38</v>
      </c>
      <c r="G66" s="7" t="s">
        <v>39</v>
      </c>
      <c r="H66" s="13" t="s">
        <v>708</v>
      </c>
      <c r="I66" s="65" t="s">
        <v>38</v>
      </c>
      <c r="J66" s="65" t="s">
        <v>706</v>
      </c>
      <c r="K66" s="65" t="s">
        <v>123</v>
      </c>
      <c r="L66" s="67">
        <v>43200</v>
      </c>
      <c r="M66" s="67">
        <f>L66*0.25</f>
        <v>10800</v>
      </c>
      <c r="N66" s="67">
        <f t="shared" si="3"/>
        <v>54000</v>
      </c>
      <c r="O66" s="70"/>
      <c r="P66" s="123"/>
      <c r="Q66" s="83"/>
      <c r="R66" s="83"/>
    </row>
    <row r="67" spans="1:18" ht="69" customHeight="1" x14ac:dyDescent="0.3">
      <c r="A67" s="65">
        <v>61</v>
      </c>
      <c r="B67" s="85" t="s">
        <v>703</v>
      </c>
      <c r="C67" s="80" t="s">
        <v>704</v>
      </c>
      <c r="D67" s="65" t="s">
        <v>697</v>
      </c>
      <c r="E67" s="6" t="s">
        <v>541</v>
      </c>
      <c r="F67" s="65" t="s">
        <v>38</v>
      </c>
      <c r="G67" s="7" t="s">
        <v>39</v>
      </c>
      <c r="H67" s="63" t="s">
        <v>488</v>
      </c>
      <c r="I67" s="65" t="s">
        <v>38</v>
      </c>
      <c r="J67" s="65" t="s">
        <v>707</v>
      </c>
      <c r="K67" s="65" t="s">
        <v>521</v>
      </c>
      <c r="L67" s="67">
        <v>199000</v>
      </c>
      <c r="M67" s="67">
        <f>L67*0.25</f>
        <v>49750</v>
      </c>
      <c r="N67" s="67">
        <f t="shared" si="3"/>
        <v>248750</v>
      </c>
      <c r="O67" s="70"/>
      <c r="P67" s="123"/>
      <c r="Q67" s="83"/>
      <c r="R67" s="83"/>
    </row>
    <row r="68" spans="1:18" ht="33" customHeight="1" x14ac:dyDescent="0.3">
      <c r="A68" s="65">
        <v>62</v>
      </c>
      <c r="B68" s="85" t="s">
        <v>732</v>
      </c>
      <c r="C68" s="80" t="s">
        <v>731</v>
      </c>
      <c r="D68" s="65" t="s">
        <v>733</v>
      </c>
      <c r="E68" s="6" t="s">
        <v>579</v>
      </c>
      <c r="F68" s="65" t="s">
        <v>38</v>
      </c>
      <c r="G68" s="7" t="s">
        <v>39</v>
      </c>
      <c r="H68" s="183" t="s">
        <v>54</v>
      </c>
      <c r="I68" s="65" t="s">
        <v>38</v>
      </c>
      <c r="J68" s="65" t="s">
        <v>734</v>
      </c>
      <c r="K68" s="66" t="s">
        <v>735</v>
      </c>
      <c r="L68" s="67">
        <f>19332.51+887</f>
        <v>20219.509999999998</v>
      </c>
      <c r="M68" s="67">
        <f>N68-L68</f>
        <v>4320.8900000000031</v>
      </c>
      <c r="N68" s="67">
        <v>24540.400000000001</v>
      </c>
      <c r="O68" s="195"/>
      <c r="P68" s="123"/>
      <c r="Q68" s="83"/>
      <c r="R68" s="83"/>
    </row>
    <row r="69" spans="1:18" ht="42" customHeight="1" x14ac:dyDescent="0.3">
      <c r="A69" s="65">
        <v>63</v>
      </c>
      <c r="B69" s="85" t="s">
        <v>739</v>
      </c>
      <c r="C69" s="80" t="s">
        <v>740</v>
      </c>
      <c r="D69" s="65" t="s">
        <v>741</v>
      </c>
      <c r="E69" s="6" t="s">
        <v>545</v>
      </c>
      <c r="F69" s="66" t="s">
        <v>795</v>
      </c>
      <c r="G69" s="7" t="s">
        <v>39</v>
      </c>
      <c r="H69" s="183" t="s">
        <v>434</v>
      </c>
      <c r="I69" s="65" t="s">
        <v>38</v>
      </c>
      <c r="J69" s="65" t="s">
        <v>734</v>
      </c>
      <c r="K69" s="66" t="s">
        <v>337</v>
      </c>
      <c r="L69" s="67">
        <v>78800</v>
      </c>
      <c r="M69" s="67">
        <f>L69*0.25</f>
        <v>19700</v>
      </c>
      <c r="N69" s="67">
        <f>L69+M69</f>
        <v>98500</v>
      </c>
      <c r="O69" s="195"/>
      <c r="P69" s="123"/>
      <c r="Q69" s="83"/>
      <c r="R69" s="83"/>
    </row>
    <row r="70" spans="1:18" ht="208.5" customHeight="1" x14ac:dyDescent="0.3">
      <c r="A70" s="65">
        <v>64</v>
      </c>
      <c r="B70" s="85" t="s">
        <v>750</v>
      </c>
      <c r="C70" s="80" t="s">
        <v>751</v>
      </c>
      <c r="D70" s="66" t="s">
        <v>753</v>
      </c>
      <c r="E70" s="6" t="s">
        <v>752</v>
      </c>
      <c r="F70" s="65" t="s">
        <v>38</v>
      </c>
      <c r="G70" s="7" t="s">
        <v>39</v>
      </c>
      <c r="H70" s="183" t="s">
        <v>754</v>
      </c>
      <c r="I70" s="65" t="s">
        <v>38</v>
      </c>
      <c r="J70" s="66" t="s">
        <v>755</v>
      </c>
      <c r="K70" s="65" t="s">
        <v>133</v>
      </c>
      <c r="L70" s="67">
        <v>13743.329999999996</v>
      </c>
      <c r="M70" s="67">
        <v>1258.3799999999999</v>
      </c>
      <c r="N70" s="67">
        <v>15001.71</v>
      </c>
      <c r="O70" s="195"/>
      <c r="P70" s="67">
        <v>14803.219999999998</v>
      </c>
      <c r="Q70" s="83"/>
      <c r="R70" s="83"/>
    </row>
    <row r="71" spans="1:18" ht="135" customHeight="1" x14ac:dyDescent="0.3">
      <c r="A71" s="65">
        <v>65</v>
      </c>
      <c r="B71" s="85" t="s">
        <v>756</v>
      </c>
      <c r="C71" s="80" t="s">
        <v>757</v>
      </c>
      <c r="D71" s="7" t="s">
        <v>759</v>
      </c>
      <c r="E71" s="6" t="s">
        <v>758</v>
      </c>
      <c r="F71" s="65" t="s">
        <v>38</v>
      </c>
      <c r="G71" s="7" t="s">
        <v>39</v>
      </c>
      <c r="H71" s="183" t="s">
        <v>768</v>
      </c>
      <c r="I71" s="65" t="s">
        <v>38</v>
      </c>
      <c r="J71" s="66" t="s">
        <v>769</v>
      </c>
      <c r="K71" s="65" t="s">
        <v>674</v>
      </c>
      <c r="L71" s="67">
        <v>47121.2</v>
      </c>
      <c r="M71" s="67">
        <f t="shared" ref="M71:M82" si="4">L71*0.25</f>
        <v>11780.3</v>
      </c>
      <c r="N71" s="67">
        <f t="shared" ref="N71:N82" si="5">L71+M71</f>
        <v>58901.5</v>
      </c>
      <c r="O71" s="65" t="s">
        <v>770</v>
      </c>
      <c r="P71" s="67">
        <f t="shared" ref="P71:P80" si="6">N71</f>
        <v>58901.5</v>
      </c>
      <c r="Q71" s="83"/>
      <c r="R71" s="83"/>
    </row>
    <row r="72" spans="1:18" ht="69" customHeight="1" x14ac:dyDescent="0.3">
      <c r="A72" s="65">
        <v>66</v>
      </c>
      <c r="B72" s="85" t="s">
        <v>760</v>
      </c>
      <c r="C72" s="80" t="s">
        <v>761</v>
      </c>
      <c r="D72" s="66" t="s">
        <v>771</v>
      </c>
      <c r="E72" s="6" t="s">
        <v>762</v>
      </c>
      <c r="F72" s="65" t="s">
        <v>38</v>
      </c>
      <c r="G72" s="7" t="s">
        <v>39</v>
      </c>
      <c r="H72" s="183" t="s">
        <v>773</v>
      </c>
      <c r="I72" s="65" t="s">
        <v>38</v>
      </c>
      <c r="J72" s="66" t="s">
        <v>776</v>
      </c>
      <c r="K72" s="65" t="s">
        <v>674</v>
      </c>
      <c r="L72" s="67">
        <v>32000</v>
      </c>
      <c r="M72" s="67">
        <f t="shared" si="4"/>
        <v>8000</v>
      </c>
      <c r="N72" s="67">
        <f t="shared" si="5"/>
        <v>40000</v>
      </c>
      <c r="O72" s="65" t="s">
        <v>558</v>
      </c>
      <c r="P72" s="67">
        <f t="shared" si="6"/>
        <v>40000</v>
      </c>
      <c r="Q72" s="83"/>
      <c r="R72" s="83"/>
    </row>
    <row r="73" spans="1:18" ht="24" x14ac:dyDescent="0.3">
      <c r="A73" s="65">
        <v>67</v>
      </c>
      <c r="B73" s="85" t="s">
        <v>760</v>
      </c>
      <c r="C73" s="80" t="s">
        <v>761</v>
      </c>
      <c r="D73" s="66" t="s">
        <v>772</v>
      </c>
      <c r="E73" s="6" t="s">
        <v>762</v>
      </c>
      <c r="F73" s="65" t="s">
        <v>38</v>
      </c>
      <c r="G73" s="7" t="s">
        <v>39</v>
      </c>
      <c r="H73" s="183" t="s">
        <v>774</v>
      </c>
      <c r="I73" s="65" t="s">
        <v>38</v>
      </c>
      <c r="J73" s="65" t="s">
        <v>775</v>
      </c>
      <c r="K73" s="65" t="s">
        <v>234</v>
      </c>
      <c r="L73" s="67">
        <v>12190</v>
      </c>
      <c r="M73" s="67">
        <f t="shared" si="4"/>
        <v>3047.5</v>
      </c>
      <c r="N73" s="67">
        <f t="shared" si="5"/>
        <v>15237.5</v>
      </c>
      <c r="O73" s="65" t="s">
        <v>360</v>
      </c>
      <c r="P73" s="67">
        <f t="shared" si="6"/>
        <v>15237.5</v>
      </c>
      <c r="Q73" s="83"/>
      <c r="R73" s="83"/>
    </row>
    <row r="74" spans="1:18" ht="24" x14ac:dyDescent="0.3">
      <c r="A74" s="65">
        <v>68</v>
      </c>
      <c r="B74" s="130" t="s">
        <v>765</v>
      </c>
      <c r="C74" s="92" t="s">
        <v>763</v>
      </c>
      <c r="D74" s="66" t="s">
        <v>777</v>
      </c>
      <c r="E74" s="39" t="s">
        <v>764</v>
      </c>
      <c r="F74" s="186" t="s">
        <v>38</v>
      </c>
      <c r="G74" s="129" t="s">
        <v>39</v>
      </c>
      <c r="H74" s="183" t="s">
        <v>773</v>
      </c>
      <c r="I74" s="65" t="s">
        <v>38</v>
      </c>
      <c r="J74" s="65" t="s">
        <v>781</v>
      </c>
      <c r="K74" s="65" t="s">
        <v>674</v>
      </c>
      <c r="L74" s="67">
        <v>1424</v>
      </c>
      <c r="M74" s="67">
        <f t="shared" si="4"/>
        <v>356</v>
      </c>
      <c r="N74" s="67">
        <f t="shared" si="5"/>
        <v>1780</v>
      </c>
      <c r="O74" s="65" t="s">
        <v>122</v>
      </c>
      <c r="P74" s="67">
        <f t="shared" si="6"/>
        <v>1780</v>
      </c>
      <c r="Q74" s="83"/>
      <c r="R74" s="83"/>
    </row>
    <row r="75" spans="1:18" ht="42" customHeight="1" x14ac:dyDescent="0.3">
      <c r="A75" s="65">
        <v>69</v>
      </c>
      <c r="B75" s="130" t="s">
        <v>765</v>
      </c>
      <c r="C75" s="92" t="s">
        <v>763</v>
      </c>
      <c r="D75" s="66" t="s">
        <v>778</v>
      </c>
      <c r="E75" s="39" t="s">
        <v>764</v>
      </c>
      <c r="F75" s="186" t="s">
        <v>38</v>
      </c>
      <c r="G75" s="129" t="s">
        <v>39</v>
      </c>
      <c r="H75" s="196" t="s">
        <v>782</v>
      </c>
      <c r="I75" s="65" t="s">
        <v>38</v>
      </c>
      <c r="J75" s="7" t="s">
        <v>812</v>
      </c>
      <c r="K75" s="65" t="s">
        <v>123</v>
      </c>
      <c r="L75" s="67">
        <v>39384.6</v>
      </c>
      <c r="M75" s="67">
        <f t="shared" si="4"/>
        <v>9846.15</v>
      </c>
      <c r="N75" s="67">
        <f t="shared" si="5"/>
        <v>49230.75</v>
      </c>
      <c r="O75" s="65" t="s">
        <v>738</v>
      </c>
      <c r="P75" s="67">
        <f t="shared" si="6"/>
        <v>49230.75</v>
      </c>
      <c r="Q75" s="83"/>
      <c r="R75" s="83"/>
    </row>
    <row r="76" spans="1:18" ht="24" x14ac:dyDescent="0.3">
      <c r="A76" s="65">
        <v>70</v>
      </c>
      <c r="B76" s="130" t="s">
        <v>765</v>
      </c>
      <c r="C76" s="92" t="s">
        <v>763</v>
      </c>
      <c r="D76" s="66" t="s">
        <v>779</v>
      </c>
      <c r="E76" s="39" t="s">
        <v>764</v>
      </c>
      <c r="F76" s="186" t="s">
        <v>38</v>
      </c>
      <c r="G76" s="129" t="s">
        <v>39</v>
      </c>
      <c r="H76" s="196" t="s">
        <v>783</v>
      </c>
      <c r="I76" s="65" t="s">
        <v>38</v>
      </c>
      <c r="J76" s="65" t="s">
        <v>233</v>
      </c>
      <c r="K76" s="65" t="s">
        <v>674</v>
      </c>
      <c r="L76" s="67">
        <v>6930</v>
      </c>
      <c r="M76" s="67">
        <f t="shared" si="4"/>
        <v>1732.5</v>
      </c>
      <c r="N76" s="67">
        <f t="shared" si="5"/>
        <v>8662.5</v>
      </c>
      <c r="O76" s="65" t="s">
        <v>149</v>
      </c>
      <c r="P76" s="67">
        <f t="shared" si="6"/>
        <v>8662.5</v>
      </c>
      <c r="Q76" s="83"/>
      <c r="R76" s="83"/>
    </row>
    <row r="77" spans="1:18" ht="27.6" customHeight="1" x14ac:dyDescent="0.3">
      <c r="A77" s="65">
        <v>71</v>
      </c>
      <c r="B77" s="130" t="s">
        <v>765</v>
      </c>
      <c r="C77" s="92" t="s">
        <v>763</v>
      </c>
      <c r="D77" s="66" t="s">
        <v>780</v>
      </c>
      <c r="E77" s="39" t="s">
        <v>764</v>
      </c>
      <c r="F77" s="186" t="s">
        <v>38</v>
      </c>
      <c r="G77" s="129" t="s">
        <v>39</v>
      </c>
      <c r="H77" s="196" t="s">
        <v>91</v>
      </c>
      <c r="I77" s="65" t="s">
        <v>38</v>
      </c>
      <c r="J77" s="65" t="s">
        <v>744</v>
      </c>
      <c r="K77" s="65" t="s">
        <v>674</v>
      </c>
      <c r="L77" s="67">
        <v>2970</v>
      </c>
      <c r="M77" s="67">
        <f t="shared" si="4"/>
        <v>742.5</v>
      </c>
      <c r="N77" s="67">
        <f t="shared" si="5"/>
        <v>3712.5</v>
      </c>
      <c r="O77" s="65" t="s">
        <v>737</v>
      </c>
      <c r="P77" s="67">
        <f t="shared" si="6"/>
        <v>3712.5</v>
      </c>
      <c r="Q77" s="83"/>
      <c r="R77" s="83"/>
    </row>
    <row r="78" spans="1:18" ht="24" x14ac:dyDescent="0.3">
      <c r="A78" s="65">
        <v>72</v>
      </c>
      <c r="B78" s="83" t="s">
        <v>766</v>
      </c>
      <c r="C78" s="80" t="s">
        <v>767</v>
      </c>
      <c r="D78" s="66" t="s">
        <v>785</v>
      </c>
      <c r="E78" s="6" t="s">
        <v>80</v>
      </c>
      <c r="F78" s="65" t="s">
        <v>38</v>
      </c>
      <c r="G78" s="7" t="s">
        <v>39</v>
      </c>
      <c r="H78" s="183" t="s">
        <v>494</v>
      </c>
      <c r="I78" s="65" t="s">
        <v>38</v>
      </c>
      <c r="J78" s="65" t="s">
        <v>787</v>
      </c>
      <c r="K78" s="65" t="s">
        <v>674</v>
      </c>
      <c r="L78" s="67">
        <v>156</v>
      </c>
      <c r="M78" s="67">
        <f t="shared" si="4"/>
        <v>39</v>
      </c>
      <c r="N78" s="67">
        <f t="shared" si="5"/>
        <v>195</v>
      </c>
      <c r="O78" s="81">
        <v>43937</v>
      </c>
      <c r="P78" s="67">
        <f t="shared" si="6"/>
        <v>195</v>
      </c>
      <c r="Q78" s="83"/>
      <c r="R78" s="83"/>
    </row>
    <row r="79" spans="1:18" ht="33" customHeight="1" x14ac:dyDescent="0.3">
      <c r="A79" s="65">
        <v>73</v>
      </c>
      <c r="B79" s="83" t="s">
        <v>766</v>
      </c>
      <c r="C79" s="80" t="s">
        <v>767</v>
      </c>
      <c r="D79" s="66" t="s">
        <v>786</v>
      </c>
      <c r="E79" s="6" t="s">
        <v>80</v>
      </c>
      <c r="F79" s="65" t="s">
        <v>38</v>
      </c>
      <c r="G79" s="7" t="s">
        <v>39</v>
      </c>
      <c r="H79" s="183" t="s">
        <v>791</v>
      </c>
      <c r="I79" s="65" t="s">
        <v>38</v>
      </c>
      <c r="J79" s="66" t="s">
        <v>788</v>
      </c>
      <c r="K79" s="65" t="s">
        <v>674</v>
      </c>
      <c r="L79" s="67">
        <v>15800</v>
      </c>
      <c r="M79" s="67">
        <f t="shared" si="4"/>
        <v>3950</v>
      </c>
      <c r="N79" s="67">
        <f t="shared" si="5"/>
        <v>19750</v>
      </c>
      <c r="O79" s="81" t="s">
        <v>462</v>
      </c>
      <c r="P79" s="67">
        <f t="shared" si="6"/>
        <v>19750</v>
      </c>
      <c r="Q79" s="83"/>
      <c r="R79" s="83"/>
    </row>
    <row r="80" spans="1:18" ht="66" customHeight="1" x14ac:dyDescent="0.3">
      <c r="A80" s="65">
        <v>74</v>
      </c>
      <c r="B80" s="130" t="s">
        <v>766</v>
      </c>
      <c r="C80" s="92" t="s">
        <v>767</v>
      </c>
      <c r="D80" s="40" t="s">
        <v>784</v>
      </c>
      <c r="E80" s="39" t="s">
        <v>80</v>
      </c>
      <c r="F80" s="186" t="s">
        <v>38</v>
      </c>
      <c r="G80" s="129" t="s">
        <v>39</v>
      </c>
      <c r="H80" s="196" t="s">
        <v>773</v>
      </c>
      <c r="I80" s="186" t="s">
        <v>38</v>
      </c>
      <c r="J80" s="40" t="s">
        <v>789</v>
      </c>
      <c r="K80" s="186" t="s">
        <v>674</v>
      </c>
      <c r="L80" s="194">
        <v>31970</v>
      </c>
      <c r="M80" s="194">
        <f t="shared" si="4"/>
        <v>7992.5</v>
      </c>
      <c r="N80" s="194">
        <f t="shared" si="5"/>
        <v>39962.5</v>
      </c>
      <c r="O80" s="198" t="s">
        <v>790</v>
      </c>
      <c r="P80" s="194">
        <f t="shared" si="6"/>
        <v>39962.5</v>
      </c>
      <c r="Q80" s="199"/>
      <c r="R80" s="199"/>
    </row>
    <row r="81" spans="1:18" ht="24" x14ac:dyDescent="0.3">
      <c r="A81" s="65">
        <v>75</v>
      </c>
      <c r="B81" s="83" t="s">
        <v>802</v>
      </c>
      <c r="C81" s="80" t="s">
        <v>803</v>
      </c>
      <c r="D81" s="66" t="s">
        <v>805</v>
      </c>
      <c r="E81" s="6" t="s">
        <v>103</v>
      </c>
      <c r="F81" s="65" t="s">
        <v>38</v>
      </c>
      <c r="G81" s="7" t="s">
        <v>39</v>
      </c>
      <c r="H81" s="183" t="s">
        <v>804</v>
      </c>
      <c r="I81" s="65" t="s">
        <v>38</v>
      </c>
      <c r="J81" s="62" t="s">
        <v>745</v>
      </c>
      <c r="K81" s="62" t="s">
        <v>60</v>
      </c>
      <c r="L81" s="82">
        <v>144000</v>
      </c>
      <c r="M81" s="82">
        <f t="shared" si="4"/>
        <v>36000</v>
      </c>
      <c r="N81" s="82">
        <f t="shared" si="5"/>
        <v>180000</v>
      </c>
      <c r="O81" s="62"/>
      <c r="P81" s="62"/>
      <c r="Q81" s="83"/>
      <c r="R81" s="83"/>
    </row>
    <row r="82" spans="1:18" ht="60.6" thickBot="1" x14ac:dyDescent="0.35">
      <c r="A82" s="23">
        <v>76</v>
      </c>
      <c r="B82" s="153" t="s">
        <v>806</v>
      </c>
      <c r="C82" s="154" t="s">
        <v>807</v>
      </c>
      <c r="D82" s="43" t="s">
        <v>809</v>
      </c>
      <c r="E82" s="26" t="s">
        <v>808</v>
      </c>
      <c r="F82" s="43" t="s">
        <v>810</v>
      </c>
      <c r="G82" s="27" t="s">
        <v>39</v>
      </c>
      <c r="H82" s="197" t="s">
        <v>811</v>
      </c>
      <c r="I82" s="74" t="s">
        <v>38</v>
      </c>
      <c r="J82" s="71" t="s">
        <v>706</v>
      </c>
      <c r="K82" s="43" t="s">
        <v>735</v>
      </c>
      <c r="L82" s="146">
        <v>57249</v>
      </c>
      <c r="M82" s="146">
        <f t="shared" si="4"/>
        <v>14312.25</v>
      </c>
      <c r="N82" s="146">
        <f t="shared" si="5"/>
        <v>71561.25</v>
      </c>
      <c r="O82" s="153"/>
      <c r="P82" s="153"/>
      <c r="Q82" s="153"/>
      <c r="R82" s="153"/>
    </row>
    <row r="83" spans="1:18" ht="12.6" thickTop="1" x14ac:dyDescent="0.3">
      <c r="L83" s="131"/>
      <c r="M83" s="131"/>
      <c r="N83" s="131"/>
    </row>
    <row r="84" spans="1:18" x14ac:dyDescent="0.3">
      <c r="L84" s="131"/>
      <c r="M84" s="131"/>
      <c r="N84" s="131"/>
    </row>
    <row r="85" spans="1:18" x14ac:dyDescent="0.3">
      <c r="L85" s="131"/>
      <c r="M85" s="131"/>
      <c r="N85" s="131"/>
    </row>
    <row r="86" spans="1:18" x14ac:dyDescent="0.3">
      <c r="L86" s="131"/>
      <c r="M86" s="131"/>
      <c r="N86" s="131"/>
    </row>
    <row r="87" spans="1:18" x14ac:dyDescent="0.3">
      <c r="L87" s="131"/>
      <c r="M87" s="131"/>
      <c r="N87" s="131"/>
    </row>
    <row r="88" spans="1:18" x14ac:dyDescent="0.3">
      <c r="L88" s="131"/>
      <c r="M88" s="131"/>
      <c r="N88" s="131"/>
    </row>
    <row r="89" spans="1:18" x14ac:dyDescent="0.3">
      <c r="L89" s="131"/>
      <c r="M89" s="131"/>
      <c r="N89" s="131"/>
    </row>
    <row r="90" spans="1:18" x14ac:dyDescent="0.3">
      <c r="L90" s="131"/>
      <c r="M90" s="131"/>
      <c r="N90" s="131"/>
    </row>
    <row r="91" spans="1:18" x14ac:dyDescent="0.3">
      <c r="L91" s="131"/>
      <c r="M91" s="131"/>
      <c r="N91" s="131"/>
    </row>
    <row r="92" spans="1:18" x14ac:dyDescent="0.3">
      <c r="L92" s="131"/>
      <c r="M92" s="131"/>
      <c r="N92" s="131"/>
    </row>
    <row r="93" spans="1:18" x14ac:dyDescent="0.3">
      <c r="L93" s="131"/>
      <c r="M93" s="131"/>
      <c r="N93" s="131"/>
    </row>
    <row r="94" spans="1:18" x14ac:dyDescent="0.3">
      <c r="L94" s="131"/>
      <c r="M94" s="131"/>
      <c r="N94" s="131"/>
    </row>
    <row r="95" spans="1:18" x14ac:dyDescent="0.3">
      <c r="L95" s="131"/>
      <c r="M95" s="131"/>
      <c r="N95" s="131"/>
    </row>
    <row r="96" spans="1:18" x14ac:dyDescent="0.3">
      <c r="L96" s="131"/>
      <c r="M96" s="131"/>
      <c r="N96" s="131"/>
    </row>
    <row r="97" spans="12:14" x14ac:dyDescent="0.3">
      <c r="L97" s="131"/>
      <c r="M97" s="131"/>
      <c r="N97" s="131"/>
    </row>
    <row r="98" spans="12:14" x14ac:dyDescent="0.3">
      <c r="L98" s="131"/>
      <c r="M98" s="131"/>
      <c r="N98" s="131"/>
    </row>
    <row r="99" spans="12:14" x14ac:dyDescent="0.3">
      <c r="L99" s="131"/>
      <c r="M99" s="131"/>
      <c r="N99" s="131"/>
    </row>
    <row r="100" spans="12:14" x14ac:dyDescent="0.3">
      <c r="L100" s="131"/>
      <c r="M100" s="131"/>
      <c r="N100" s="131"/>
    </row>
    <row r="101" spans="12:14" x14ac:dyDescent="0.3">
      <c r="L101" s="131"/>
      <c r="M101" s="131"/>
      <c r="N101" s="131"/>
    </row>
    <row r="102" spans="12:14" x14ac:dyDescent="0.3">
      <c r="L102" s="131"/>
      <c r="M102" s="131"/>
      <c r="N102" s="131"/>
    </row>
    <row r="103" spans="12:14" x14ac:dyDescent="0.3">
      <c r="L103" s="131"/>
      <c r="M103" s="131"/>
      <c r="N103" s="131"/>
    </row>
    <row r="104" spans="12:14" x14ac:dyDescent="0.3">
      <c r="L104" s="131"/>
      <c r="M104" s="131"/>
      <c r="N104" s="131"/>
    </row>
    <row r="105" spans="12:14" x14ac:dyDescent="0.3">
      <c r="L105" s="131"/>
      <c r="M105" s="131"/>
      <c r="N105" s="131"/>
    </row>
    <row r="106" spans="12:14" x14ac:dyDescent="0.3">
      <c r="L106" s="131"/>
      <c r="M106" s="131"/>
      <c r="N106" s="131"/>
    </row>
    <row r="107" spans="12:14" x14ac:dyDescent="0.3">
      <c r="L107" s="131"/>
      <c r="M107" s="131"/>
      <c r="N107" s="131"/>
    </row>
    <row r="108" spans="12:14" x14ac:dyDescent="0.3">
      <c r="L108" s="131"/>
      <c r="M108" s="131"/>
      <c r="N108" s="131"/>
    </row>
    <row r="109" spans="12:14" x14ac:dyDescent="0.3">
      <c r="L109" s="131"/>
      <c r="M109" s="131"/>
      <c r="N109" s="131"/>
    </row>
    <row r="110" spans="12:14" x14ac:dyDescent="0.3">
      <c r="L110" s="131"/>
      <c r="M110" s="131"/>
      <c r="N110" s="131"/>
    </row>
    <row r="111" spans="12:14" x14ac:dyDescent="0.3">
      <c r="L111" s="131"/>
      <c r="M111" s="131"/>
      <c r="N111" s="131"/>
    </row>
    <row r="112" spans="12:14" x14ac:dyDescent="0.3">
      <c r="L112" s="131"/>
      <c r="M112" s="131"/>
      <c r="N112" s="131"/>
    </row>
    <row r="113" spans="12:14" x14ac:dyDescent="0.3">
      <c r="L113" s="131"/>
      <c r="M113" s="131"/>
      <c r="N113" s="131"/>
    </row>
    <row r="114" spans="12:14" x14ac:dyDescent="0.3">
      <c r="L114" s="131"/>
      <c r="M114" s="131"/>
      <c r="N114" s="131"/>
    </row>
    <row r="115" spans="12:14" x14ac:dyDescent="0.3">
      <c r="L115" s="131"/>
      <c r="M115" s="131"/>
      <c r="N115" s="131"/>
    </row>
    <row r="116" spans="12:14" x14ac:dyDescent="0.3">
      <c r="L116" s="131"/>
      <c r="M116" s="131"/>
      <c r="N116" s="131"/>
    </row>
    <row r="117" spans="12:14" x14ac:dyDescent="0.3">
      <c r="L117" s="131"/>
      <c r="M117" s="131"/>
      <c r="N117" s="131"/>
    </row>
    <row r="118" spans="12:14" x14ac:dyDescent="0.3">
      <c r="L118" s="131"/>
      <c r="M118" s="131"/>
      <c r="N118" s="131"/>
    </row>
    <row r="119" spans="12:14" x14ac:dyDescent="0.3">
      <c r="L119" s="131"/>
      <c r="M119" s="131"/>
      <c r="N119" s="131"/>
    </row>
    <row r="120" spans="12:14" x14ac:dyDescent="0.3">
      <c r="L120" s="131"/>
      <c r="M120" s="131"/>
      <c r="N120" s="131"/>
    </row>
    <row r="121" spans="12:14" x14ac:dyDescent="0.3">
      <c r="L121" s="131"/>
      <c r="M121" s="131"/>
      <c r="N121" s="131"/>
    </row>
    <row r="122" spans="12:14" x14ac:dyDescent="0.3">
      <c r="L122" s="131"/>
      <c r="M122" s="131"/>
      <c r="N122" s="131"/>
    </row>
    <row r="123" spans="12:14" x14ac:dyDescent="0.3">
      <c r="L123" s="131"/>
      <c r="M123" s="131"/>
      <c r="N123" s="131"/>
    </row>
    <row r="124" spans="12:14" x14ac:dyDescent="0.3">
      <c r="L124" s="131"/>
      <c r="M124" s="131"/>
      <c r="N124" s="131"/>
    </row>
    <row r="125" spans="12:14" x14ac:dyDescent="0.3">
      <c r="L125" s="131"/>
      <c r="M125" s="131"/>
      <c r="N125" s="131"/>
    </row>
    <row r="126" spans="12:14" x14ac:dyDescent="0.3">
      <c r="L126" s="131"/>
      <c r="M126" s="131"/>
      <c r="N126" s="131"/>
    </row>
    <row r="127" spans="12:14" x14ac:dyDescent="0.3">
      <c r="L127" s="131"/>
      <c r="M127" s="131"/>
      <c r="N127" s="131"/>
    </row>
    <row r="128" spans="12:14" x14ac:dyDescent="0.3">
      <c r="L128" s="131"/>
      <c r="M128" s="131"/>
      <c r="N128" s="131"/>
    </row>
    <row r="129" spans="12:14" x14ac:dyDescent="0.3">
      <c r="L129" s="131"/>
      <c r="M129" s="131"/>
      <c r="N129" s="131"/>
    </row>
    <row r="130" spans="12:14" x14ac:dyDescent="0.3">
      <c r="L130" s="131"/>
      <c r="M130" s="131"/>
      <c r="N130" s="131"/>
    </row>
    <row r="131" spans="12:14" x14ac:dyDescent="0.3">
      <c r="L131" s="131"/>
      <c r="M131" s="131"/>
      <c r="N131" s="131"/>
    </row>
    <row r="132" spans="12:14" x14ac:dyDescent="0.3">
      <c r="L132" s="131"/>
      <c r="M132" s="131"/>
      <c r="N132" s="131"/>
    </row>
    <row r="133" spans="12:14" x14ac:dyDescent="0.3">
      <c r="L133" s="131"/>
      <c r="M133" s="131"/>
      <c r="N133" s="131"/>
    </row>
    <row r="134" spans="12:14" x14ac:dyDescent="0.3">
      <c r="L134" s="131"/>
      <c r="M134" s="131"/>
      <c r="N134" s="131"/>
    </row>
    <row r="135" spans="12:14" x14ac:dyDescent="0.3">
      <c r="L135" s="131"/>
      <c r="M135" s="131"/>
      <c r="N135" s="131"/>
    </row>
    <row r="136" spans="12:14" x14ac:dyDescent="0.3">
      <c r="L136" s="131"/>
      <c r="M136" s="131"/>
      <c r="N136" s="131"/>
    </row>
    <row r="137" spans="12:14" x14ac:dyDescent="0.3">
      <c r="L137" s="131"/>
      <c r="M137" s="131"/>
      <c r="N137" s="131"/>
    </row>
    <row r="138" spans="12:14" x14ac:dyDescent="0.3">
      <c r="L138" s="131"/>
      <c r="M138" s="131"/>
      <c r="N138" s="131"/>
    </row>
    <row r="139" spans="12:14" x14ac:dyDescent="0.3">
      <c r="L139" s="131"/>
      <c r="M139" s="131"/>
      <c r="N139" s="131"/>
    </row>
    <row r="140" spans="12:14" x14ac:dyDescent="0.3">
      <c r="L140" s="131"/>
      <c r="M140" s="131"/>
      <c r="N140" s="131"/>
    </row>
    <row r="141" spans="12:14" x14ac:dyDescent="0.3">
      <c r="L141" s="131"/>
      <c r="M141" s="131"/>
      <c r="N141" s="131"/>
    </row>
    <row r="142" spans="12:14" x14ac:dyDescent="0.3">
      <c r="L142" s="131"/>
      <c r="M142" s="131"/>
      <c r="N142" s="131"/>
    </row>
    <row r="143" spans="12:14" x14ac:dyDescent="0.3">
      <c r="L143" s="131"/>
      <c r="M143" s="131"/>
      <c r="N143" s="131"/>
    </row>
    <row r="144" spans="12:14" x14ac:dyDescent="0.3">
      <c r="L144" s="131"/>
      <c r="M144" s="131"/>
      <c r="N144" s="131"/>
    </row>
    <row r="145" spans="12:14" x14ac:dyDescent="0.3">
      <c r="L145" s="131"/>
      <c r="M145" s="131"/>
      <c r="N145" s="131"/>
    </row>
    <row r="146" spans="12:14" x14ac:dyDescent="0.3">
      <c r="L146" s="131"/>
      <c r="M146" s="131"/>
      <c r="N146" s="131"/>
    </row>
    <row r="147" spans="12:14" x14ac:dyDescent="0.3">
      <c r="L147" s="131"/>
      <c r="M147" s="131"/>
      <c r="N147" s="131"/>
    </row>
    <row r="148" spans="12:14" x14ac:dyDescent="0.3">
      <c r="L148" s="131"/>
      <c r="M148" s="131"/>
      <c r="N148" s="131"/>
    </row>
    <row r="149" spans="12:14" x14ac:dyDescent="0.3">
      <c r="L149" s="131"/>
      <c r="M149" s="131"/>
      <c r="N149" s="131"/>
    </row>
    <row r="150" spans="12:14" x14ac:dyDescent="0.3">
      <c r="L150" s="131"/>
      <c r="M150" s="131"/>
      <c r="N150" s="131"/>
    </row>
    <row r="151" spans="12:14" x14ac:dyDescent="0.3">
      <c r="L151" s="131"/>
      <c r="M151" s="131"/>
      <c r="N151" s="131"/>
    </row>
    <row r="152" spans="12:14" x14ac:dyDescent="0.3">
      <c r="L152" s="131"/>
      <c r="M152" s="131"/>
      <c r="N152" s="131"/>
    </row>
    <row r="153" spans="12:14" x14ac:dyDescent="0.3">
      <c r="L153" s="131"/>
      <c r="M153" s="131"/>
      <c r="N153" s="131"/>
    </row>
    <row r="154" spans="12:14" x14ac:dyDescent="0.3">
      <c r="L154" s="131"/>
      <c r="M154" s="131"/>
      <c r="N154" s="131"/>
    </row>
    <row r="155" spans="12:14" x14ac:dyDescent="0.3">
      <c r="L155" s="131"/>
      <c r="M155" s="131"/>
      <c r="N155" s="131"/>
    </row>
    <row r="156" spans="12:14" x14ac:dyDescent="0.3">
      <c r="L156" s="131"/>
      <c r="M156" s="131"/>
      <c r="N156" s="131"/>
    </row>
    <row r="157" spans="12:14" x14ac:dyDescent="0.3">
      <c r="L157" s="131"/>
      <c r="M157" s="131"/>
      <c r="N157" s="131"/>
    </row>
    <row r="158" spans="12:14" x14ac:dyDescent="0.3">
      <c r="L158" s="131"/>
      <c r="M158" s="131"/>
      <c r="N158" s="131"/>
    </row>
    <row r="159" spans="12:14" x14ac:dyDescent="0.3">
      <c r="L159" s="131"/>
      <c r="M159" s="131"/>
      <c r="N159" s="131"/>
    </row>
    <row r="160" spans="12:14" x14ac:dyDescent="0.3">
      <c r="L160" s="131"/>
      <c r="M160" s="131"/>
      <c r="N160" s="131"/>
    </row>
    <row r="161" spans="12:14" x14ac:dyDescent="0.3">
      <c r="L161" s="131"/>
      <c r="M161" s="131"/>
      <c r="N161" s="131"/>
    </row>
    <row r="162" spans="12:14" x14ac:dyDescent="0.3">
      <c r="L162" s="131"/>
      <c r="M162" s="131"/>
      <c r="N162" s="131"/>
    </row>
    <row r="163" spans="12:14" x14ac:dyDescent="0.3">
      <c r="L163" s="131"/>
      <c r="M163" s="131"/>
      <c r="N163" s="131"/>
    </row>
    <row r="164" spans="12:14" x14ac:dyDescent="0.3">
      <c r="L164" s="131"/>
      <c r="M164" s="131"/>
      <c r="N164" s="131"/>
    </row>
    <row r="165" spans="12:14" x14ac:dyDescent="0.3">
      <c r="L165" s="131"/>
      <c r="M165" s="131"/>
      <c r="N165" s="131"/>
    </row>
    <row r="166" spans="12:14" x14ac:dyDescent="0.3">
      <c r="L166" s="131"/>
      <c r="M166" s="131"/>
      <c r="N166" s="131"/>
    </row>
    <row r="167" spans="12:14" x14ac:dyDescent="0.3">
      <c r="L167" s="131"/>
      <c r="M167" s="131"/>
      <c r="N167" s="131"/>
    </row>
    <row r="168" spans="12:14" x14ac:dyDescent="0.3">
      <c r="L168" s="131"/>
      <c r="M168" s="131"/>
      <c r="N168" s="131"/>
    </row>
    <row r="169" spans="12:14" x14ac:dyDescent="0.3">
      <c r="L169" s="131"/>
      <c r="M169" s="131"/>
      <c r="N169" s="131"/>
    </row>
    <row r="170" spans="12:14" x14ac:dyDescent="0.3">
      <c r="L170" s="131"/>
      <c r="M170" s="131"/>
      <c r="N170" s="131"/>
    </row>
    <row r="171" spans="12:14" x14ac:dyDescent="0.3">
      <c r="L171" s="131"/>
      <c r="M171" s="131"/>
      <c r="N171" s="131"/>
    </row>
    <row r="172" spans="12:14" x14ac:dyDescent="0.3">
      <c r="L172" s="131"/>
      <c r="M172" s="131"/>
      <c r="N172" s="131"/>
    </row>
    <row r="173" spans="12:14" x14ac:dyDescent="0.3">
      <c r="L173" s="131"/>
      <c r="M173" s="131"/>
      <c r="N173" s="131"/>
    </row>
    <row r="174" spans="12:14" x14ac:dyDescent="0.3">
      <c r="L174" s="131"/>
      <c r="M174" s="131"/>
      <c r="N174" s="131"/>
    </row>
    <row r="175" spans="12:14" x14ac:dyDescent="0.3">
      <c r="L175" s="131"/>
      <c r="M175" s="131"/>
      <c r="N175" s="131"/>
    </row>
    <row r="176" spans="12:14" x14ac:dyDescent="0.3">
      <c r="L176" s="131"/>
      <c r="M176" s="131"/>
      <c r="N176" s="131"/>
    </row>
    <row r="177" spans="12:14" x14ac:dyDescent="0.3">
      <c r="L177" s="131"/>
      <c r="M177" s="131"/>
      <c r="N177" s="131"/>
    </row>
    <row r="178" spans="12:14" x14ac:dyDescent="0.3">
      <c r="L178" s="131"/>
      <c r="M178" s="131"/>
      <c r="N178" s="131"/>
    </row>
    <row r="179" spans="12:14" x14ac:dyDescent="0.3">
      <c r="L179" s="131"/>
      <c r="M179" s="131"/>
      <c r="N179" s="131"/>
    </row>
    <row r="180" spans="12:14" x14ac:dyDescent="0.3">
      <c r="L180" s="131"/>
      <c r="M180" s="131"/>
      <c r="N180" s="131"/>
    </row>
    <row r="181" spans="12:14" x14ac:dyDescent="0.3">
      <c r="L181" s="131"/>
      <c r="M181" s="131"/>
      <c r="N181" s="131"/>
    </row>
    <row r="182" spans="12:14" x14ac:dyDescent="0.3">
      <c r="L182" s="131"/>
      <c r="M182" s="131"/>
      <c r="N182" s="131"/>
    </row>
    <row r="183" spans="12:14" x14ac:dyDescent="0.3">
      <c r="L183" s="131"/>
      <c r="M183" s="131"/>
      <c r="N183" s="131"/>
    </row>
    <row r="184" spans="12:14" x14ac:dyDescent="0.3">
      <c r="L184" s="131"/>
      <c r="M184" s="131"/>
      <c r="N184" s="131"/>
    </row>
    <row r="185" spans="12:14" x14ac:dyDescent="0.3">
      <c r="L185" s="131"/>
      <c r="M185" s="131"/>
      <c r="N185" s="131"/>
    </row>
    <row r="186" spans="12:14" x14ac:dyDescent="0.3">
      <c r="L186" s="131"/>
      <c r="M186" s="131"/>
      <c r="N186" s="131"/>
    </row>
    <row r="187" spans="12:14" x14ac:dyDescent="0.3">
      <c r="L187" s="131"/>
      <c r="M187" s="131"/>
      <c r="N187" s="131"/>
    </row>
    <row r="188" spans="12:14" x14ac:dyDescent="0.3">
      <c r="L188" s="131"/>
      <c r="M188" s="131"/>
      <c r="N188" s="131"/>
    </row>
    <row r="189" spans="12:14" x14ac:dyDescent="0.3">
      <c r="L189" s="131"/>
      <c r="M189" s="131"/>
      <c r="N189" s="131"/>
    </row>
    <row r="190" spans="12:14" x14ac:dyDescent="0.3">
      <c r="L190" s="131"/>
      <c r="M190" s="131"/>
      <c r="N190" s="131"/>
    </row>
    <row r="191" spans="12:14" x14ac:dyDescent="0.3">
      <c r="L191" s="131"/>
      <c r="M191" s="131"/>
      <c r="N191" s="131"/>
    </row>
    <row r="192" spans="12:14" x14ac:dyDescent="0.3">
      <c r="L192" s="131"/>
      <c r="M192" s="131"/>
      <c r="N192" s="131"/>
    </row>
    <row r="193" spans="12:14" x14ac:dyDescent="0.3">
      <c r="L193" s="131"/>
      <c r="M193" s="131"/>
      <c r="N193" s="131"/>
    </row>
    <row r="194" spans="12:14" x14ac:dyDescent="0.3">
      <c r="L194" s="131"/>
      <c r="M194" s="131"/>
      <c r="N194" s="131"/>
    </row>
    <row r="195" spans="12:14" x14ac:dyDescent="0.3">
      <c r="L195" s="131"/>
      <c r="M195" s="131"/>
      <c r="N195" s="131"/>
    </row>
    <row r="196" spans="12:14" x14ac:dyDescent="0.3">
      <c r="L196" s="131"/>
      <c r="M196" s="131"/>
      <c r="N196" s="131"/>
    </row>
    <row r="197" spans="12:14" x14ac:dyDescent="0.3">
      <c r="L197" s="131"/>
      <c r="M197" s="131"/>
      <c r="N197" s="131"/>
    </row>
    <row r="198" spans="12:14" x14ac:dyDescent="0.3">
      <c r="L198" s="131"/>
      <c r="M198" s="131"/>
      <c r="N198" s="131"/>
    </row>
    <row r="199" spans="12:14" x14ac:dyDescent="0.3">
      <c r="L199" s="131"/>
      <c r="M199" s="131"/>
      <c r="N199" s="131"/>
    </row>
    <row r="200" spans="12:14" x14ac:dyDescent="0.3">
      <c r="L200" s="131"/>
      <c r="M200" s="131"/>
      <c r="N200" s="131"/>
    </row>
    <row r="201" spans="12:14" x14ac:dyDescent="0.3">
      <c r="L201" s="131"/>
      <c r="M201" s="131"/>
      <c r="N201" s="131"/>
    </row>
    <row r="202" spans="12:14" x14ac:dyDescent="0.3">
      <c r="L202" s="131"/>
      <c r="M202" s="131"/>
      <c r="N202" s="131"/>
    </row>
    <row r="203" spans="12:14" x14ac:dyDescent="0.3">
      <c r="L203" s="131"/>
      <c r="M203" s="131"/>
      <c r="N203" s="131"/>
    </row>
    <row r="204" spans="12:14" x14ac:dyDescent="0.3">
      <c r="L204" s="131"/>
      <c r="M204" s="131"/>
      <c r="N204" s="131"/>
    </row>
    <row r="205" spans="12:14" x14ac:dyDescent="0.3">
      <c r="L205" s="131"/>
      <c r="M205" s="131"/>
      <c r="N205" s="131"/>
    </row>
    <row r="206" spans="12:14" x14ac:dyDescent="0.3">
      <c r="L206" s="131"/>
      <c r="M206" s="131"/>
      <c r="N206" s="131"/>
    </row>
    <row r="207" spans="12:14" x14ac:dyDescent="0.3">
      <c r="L207" s="131"/>
      <c r="M207" s="131"/>
      <c r="N207" s="131"/>
    </row>
    <row r="208" spans="12:14" x14ac:dyDescent="0.3">
      <c r="L208" s="131"/>
      <c r="M208" s="131"/>
      <c r="N208" s="131"/>
    </row>
    <row r="209" spans="12:14" x14ac:dyDescent="0.3">
      <c r="L209" s="131"/>
      <c r="M209" s="131"/>
      <c r="N209" s="131"/>
    </row>
    <row r="210" spans="12:14" x14ac:dyDescent="0.3">
      <c r="L210" s="131"/>
      <c r="M210" s="131"/>
      <c r="N210" s="131"/>
    </row>
    <row r="211" spans="12:14" x14ac:dyDescent="0.3">
      <c r="L211" s="131"/>
      <c r="M211" s="131"/>
      <c r="N211" s="131"/>
    </row>
    <row r="212" spans="12:14" x14ac:dyDescent="0.3">
      <c r="L212" s="131"/>
      <c r="M212" s="131"/>
      <c r="N212" s="131"/>
    </row>
    <row r="213" spans="12:14" x14ac:dyDescent="0.3">
      <c r="L213" s="131"/>
      <c r="M213" s="131"/>
      <c r="N213" s="131"/>
    </row>
    <row r="214" spans="12:14" x14ac:dyDescent="0.3">
      <c r="L214" s="131"/>
      <c r="M214" s="131"/>
      <c r="N214" s="131"/>
    </row>
    <row r="215" spans="12:14" x14ac:dyDescent="0.3">
      <c r="L215" s="131"/>
      <c r="M215" s="131"/>
      <c r="N215" s="131"/>
    </row>
    <row r="216" spans="12:14" x14ac:dyDescent="0.3">
      <c r="L216" s="131"/>
      <c r="M216" s="131"/>
      <c r="N216" s="131"/>
    </row>
    <row r="217" spans="12:14" x14ac:dyDescent="0.3">
      <c r="L217" s="131"/>
      <c r="M217" s="131"/>
      <c r="N217" s="131"/>
    </row>
    <row r="218" spans="12:14" x14ac:dyDescent="0.3">
      <c r="L218" s="131"/>
      <c r="M218" s="131"/>
      <c r="N218" s="131"/>
    </row>
    <row r="219" spans="12:14" x14ac:dyDescent="0.3">
      <c r="L219" s="131"/>
      <c r="M219" s="131"/>
      <c r="N219" s="131"/>
    </row>
    <row r="220" spans="12:14" x14ac:dyDescent="0.3">
      <c r="L220" s="131"/>
      <c r="M220" s="131"/>
      <c r="N220" s="131"/>
    </row>
    <row r="221" spans="12:14" x14ac:dyDescent="0.3">
      <c r="L221" s="131"/>
      <c r="M221" s="131"/>
      <c r="N221" s="131"/>
    </row>
    <row r="222" spans="12:14" x14ac:dyDescent="0.3">
      <c r="L222" s="131"/>
      <c r="M222" s="131"/>
      <c r="N222" s="131"/>
    </row>
    <row r="223" spans="12:14" x14ac:dyDescent="0.3">
      <c r="L223" s="131"/>
      <c r="M223" s="131"/>
      <c r="N223" s="131"/>
    </row>
    <row r="224" spans="12:14" x14ac:dyDescent="0.3">
      <c r="L224" s="131"/>
      <c r="M224" s="131"/>
      <c r="N224" s="131"/>
    </row>
    <row r="225" spans="12:14" x14ac:dyDescent="0.3">
      <c r="L225" s="131"/>
      <c r="M225" s="131"/>
      <c r="N225" s="131"/>
    </row>
    <row r="226" spans="12:14" x14ac:dyDescent="0.3">
      <c r="L226" s="131"/>
      <c r="M226" s="131"/>
      <c r="N226" s="131"/>
    </row>
    <row r="227" spans="12:14" x14ac:dyDescent="0.3">
      <c r="L227" s="131"/>
      <c r="M227" s="131"/>
      <c r="N227" s="131"/>
    </row>
    <row r="228" spans="12:14" x14ac:dyDescent="0.3">
      <c r="L228" s="131"/>
      <c r="M228" s="131"/>
      <c r="N228" s="131"/>
    </row>
    <row r="229" spans="12:14" x14ac:dyDescent="0.3">
      <c r="L229" s="131"/>
      <c r="M229" s="131"/>
      <c r="N229" s="131"/>
    </row>
    <row r="230" spans="12:14" x14ac:dyDescent="0.3">
      <c r="L230" s="131"/>
      <c r="M230" s="131"/>
      <c r="N230" s="131"/>
    </row>
    <row r="231" spans="12:14" x14ac:dyDescent="0.3">
      <c r="L231" s="131"/>
      <c r="M231" s="131"/>
      <c r="N231" s="131"/>
    </row>
    <row r="232" spans="12:14" x14ac:dyDescent="0.3">
      <c r="L232" s="131"/>
      <c r="M232" s="131"/>
      <c r="N232" s="131"/>
    </row>
    <row r="233" spans="12:14" x14ac:dyDescent="0.3">
      <c r="L233" s="131"/>
      <c r="M233" s="131"/>
      <c r="N233" s="131"/>
    </row>
    <row r="234" spans="12:14" x14ac:dyDescent="0.3">
      <c r="L234" s="131"/>
      <c r="M234" s="131"/>
      <c r="N234" s="131"/>
    </row>
    <row r="235" spans="12:14" x14ac:dyDescent="0.3">
      <c r="L235" s="131"/>
      <c r="M235" s="131"/>
      <c r="N235" s="131"/>
    </row>
    <row r="236" spans="12:14" x14ac:dyDescent="0.3">
      <c r="L236" s="131"/>
      <c r="M236" s="131"/>
      <c r="N236" s="131"/>
    </row>
    <row r="237" spans="12:14" x14ac:dyDescent="0.3">
      <c r="L237" s="131"/>
      <c r="M237" s="131"/>
      <c r="N237" s="131"/>
    </row>
    <row r="238" spans="12:14" x14ac:dyDescent="0.3">
      <c r="L238" s="131"/>
      <c r="M238" s="131"/>
      <c r="N238" s="131"/>
    </row>
    <row r="239" spans="12:14" x14ac:dyDescent="0.3">
      <c r="L239" s="131"/>
      <c r="M239" s="131"/>
      <c r="N239" s="131"/>
    </row>
    <row r="240" spans="12:14" x14ac:dyDescent="0.3">
      <c r="L240" s="131"/>
      <c r="M240" s="131"/>
      <c r="N240" s="131"/>
    </row>
    <row r="241" spans="12:14" x14ac:dyDescent="0.3">
      <c r="L241" s="131"/>
      <c r="M241" s="131"/>
      <c r="N241" s="131"/>
    </row>
    <row r="242" spans="12:14" x14ac:dyDescent="0.3">
      <c r="L242" s="131"/>
      <c r="M242" s="131"/>
      <c r="N242" s="131"/>
    </row>
    <row r="243" spans="12:14" x14ac:dyDescent="0.3">
      <c r="L243" s="131"/>
      <c r="M243" s="131"/>
      <c r="N243" s="131"/>
    </row>
    <row r="244" spans="12:14" x14ac:dyDescent="0.3">
      <c r="L244" s="131"/>
      <c r="M244" s="131"/>
      <c r="N244" s="131"/>
    </row>
    <row r="245" spans="12:14" x14ac:dyDescent="0.3">
      <c r="L245" s="131"/>
      <c r="M245" s="131"/>
      <c r="N245" s="131"/>
    </row>
    <row r="246" spans="12:14" x14ac:dyDescent="0.3">
      <c r="L246" s="131"/>
      <c r="M246" s="131"/>
      <c r="N246" s="131"/>
    </row>
    <row r="247" spans="12:14" x14ac:dyDescent="0.3">
      <c r="L247" s="131"/>
      <c r="M247" s="131"/>
      <c r="N247" s="131"/>
    </row>
    <row r="248" spans="12:14" x14ac:dyDescent="0.3">
      <c r="L248" s="131"/>
      <c r="M248" s="131"/>
      <c r="N248" s="131"/>
    </row>
    <row r="249" spans="12:14" x14ac:dyDescent="0.3">
      <c r="L249" s="131"/>
      <c r="M249" s="131"/>
      <c r="N249" s="131"/>
    </row>
    <row r="250" spans="12:14" x14ac:dyDescent="0.3">
      <c r="L250" s="131"/>
      <c r="M250" s="131"/>
      <c r="N250" s="131"/>
    </row>
    <row r="251" spans="12:14" x14ac:dyDescent="0.3">
      <c r="L251" s="131"/>
      <c r="M251" s="131"/>
      <c r="N251" s="131"/>
    </row>
    <row r="252" spans="12:14" x14ac:dyDescent="0.3">
      <c r="L252" s="131"/>
      <c r="M252" s="131"/>
      <c r="N252" s="131"/>
    </row>
    <row r="253" spans="12:14" x14ac:dyDescent="0.3">
      <c r="L253" s="131"/>
      <c r="M253" s="131"/>
      <c r="N253" s="131"/>
    </row>
    <row r="254" spans="12:14" x14ac:dyDescent="0.3">
      <c r="L254" s="131"/>
      <c r="M254" s="131"/>
      <c r="N254" s="131"/>
    </row>
    <row r="255" spans="12:14" x14ac:dyDescent="0.3">
      <c r="L255" s="131"/>
      <c r="M255" s="131"/>
      <c r="N255" s="131"/>
    </row>
    <row r="256" spans="12:14" x14ac:dyDescent="0.3">
      <c r="L256" s="131"/>
      <c r="M256" s="131"/>
      <c r="N256" s="131"/>
    </row>
    <row r="257" spans="12:14" x14ac:dyDescent="0.3">
      <c r="L257" s="131"/>
      <c r="M257" s="131"/>
      <c r="N257" s="131"/>
    </row>
    <row r="258" spans="12:14" x14ac:dyDescent="0.3">
      <c r="L258" s="131"/>
      <c r="M258" s="131"/>
      <c r="N258" s="131"/>
    </row>
    <row r="259" spans="12:14" x14ac:dyDescent="0.3">
      <c r="L259" s="131"/>
      <c r="M259" s="131"/>
      <c r="N259" s="131"/>
    </row>
    <row r="260" spans="12:14" x14ac:dyDescent="0.3">
      <c r="L260" s="131"/>
      <c r="M260" s="131"/>
      <c r="N260" s="131"/>
    </row>
    <row r="261" spans="12:14" x14ac:dyDescent="0.3">
      <c r="L261" s="131"/>
      <c r="M261" s="131"/>
      <c r="N261" s="131"/>
    </row>
    <row r="262" spans="12:14" x14ac:dyDescent="0.3">
      <c r="L262" s="131"/>
      <c r="M262" s="131"/>
      <c r="N262" s="131"/>
    </row>
    <row r="263" spans="12:14" x14ac:dyDescent="0.3">
      <c r="L263" s="131"/>
      <c r="M263" s="131"/>
      <c r="N263" s="131"/>
    </row>
    <row r="264" spans="12:14" x14ac:dyDescent="0.3">
      <c r="L264" s="131"/>
      <c r="M264" s="131"/>
      <c r="N264" s="131"/>
    </row>
    <row r="265" spans="12:14" x14ac:dyDescent="0.3">
      <c r="L265" s="131"/>
      <c r="M265" s="131"/>
      <c r="N265" s="131"/>
    </row>
    <row r="266" spans="12:14" x14ac:dyDescent="0.3">
      <c r="L266" s="131"/>
      <c r="M266" s="131"/>
      <c r="N266" s="131"/>
    </row>
    <row r="267" spans="12:14" x14ac:dyDescent="0.3">
      <c r="L267" s="131"/>
      <c r="M267" s="131"/>
      <c r="N267" s="131"/>
    </row>
    <row r="268" spans="12:14" x14ac:dyDescent="0.3">
      <c r="L268" s="131"/>
      <c r="M268" s="131"/>
      <c r="N268" s="131"/>
    </row>
    <row r="269" spans="12:14" x14ac:dyDescent="0.3">
      <c r="L269" s="131"/>
      <c r="M269" s="131"/>
      <c r="N269" s="131"/>
    </row>
    <row r="270" spans="12:14" x14ac:dyDescent="0.3">
      <c r="L270" s="131"/>
      <c r="M270" s="131"/>
      <c r="N270" s="131"/>
    </row>
    <row r="271" spans="12:14" x14ac:dyDescent="0.3">
      <c r="L271" s="131"/>
      <c r="M271" s="131"/>
      <c r="N271" s="131"/>
    </row>
    <row r="272" spans="12:14" x14ac:dyDescent="0.3">
      <c r="L272" s="131"/>
      <c r="M272" s="131"/>
      <c r="N272" s="131"/>
    </row>
    <row r="273" spans="12:14" x14ac:dyDescent="0.3">
      <c r="L273" s="131"/>
      <c r="M273" s="131"/>
      <c r="N273" s="131"/>
    </row>
    <row r="274" spans="12:14" x14ac:dyDescent="0.3">
      <c r="L274" s="131"/>
      <c r="M274" s="131"/>
      <c r="N274" s="131"/>
    </row>
    <row r="275" spans="12:14" x14ac:dyDescent="0.3">
      <c r="L275" s="131"/>
      <c r="M275" s="131"/>
      <c r="N275" s="131"/>
    </row>
    <row r="276" spans="12:14" x14ac:dyDescent="0.3">
      <c r="L276" s="131"/>
      <c r="M276" s="131"/>
      <c r="N276" s="131"/>
    </row>
    <row r="277" spans="12:14" x14ac:dyDescent="0.3">
      <c r="L277" s="131"/>
      <c r="M277" s="131"/>
      <c r="N277" s="131"/>
    </row>
    <row r="278" spans="12:14" x14ac:dyDescent="0.3">
      <c r="L278" s="131"/>
      <c r="M278" s="131"/>
      <c r="N278" s="131"/>
    </row>
    <row r="279" spans="12:14" x14ac:dyDescent="0.3">
      <c r="L279" s="131"/>
      <c r="M279" s="131"/>
      <c r="N279" s="131"/>
    </row>
    <row r="280" spans="12:14" x14ac:dyDescent="0.3">
      <c r="L280" s="131"/>
      <c r="M280" s="131"/>
      <c r="N280" s="131"/>
    </row>
    <row r="281" spans="12:14" x14ac:dyDescent="0.3">
      <c r="L281" s="131"/>
      <c r="M281" s="131"/>
      <c r="N281" s="131"/>
    </row>
    <row r="282" spans="12:14" x14ac:dyDescent="0.3">
      <c r="L282" s="131"/>
      <c r="M282" s="131"/>
      <c r="N282" s="131"/>
    </row>
    <row r="283" spans="12:14" x14ac:dyDescent="0.3">
      <c r="L283" s="131"/>
      <c r="M283" s="131"/>
      <c r="N283" s="131"/>
    </row>
    <row r="284" spans="12:14" x14ac:dyDescent="0.3">
      <c r="L284" s="131"/>
      <c r="M284" s="131"/>
      <c r="N284" s="131"/>
    </row>
    <row r="285" spans="12:14" x14ac:dyDescent="0.3">
      <c r="L285" s="131"/>
      <c r="M285" s="131"/>
      <c r="N285" s="131"/>
    </row>
    <row r="286" spans="12:14" x14ac:dyDescent="0.3">
      <c r="L286" s="131"/>
      <c r="M286" s="131"/>
      <c r="N286" s="131"/>
    </row>
    <row r="287" spans="12:14" x14ac:dyDescent="0.3">
      <c r="L287" s="131"/>
      <c r="M287" s="131"/>
      <c r="N287" s="131"/>
    </row>
    <row r="288" spans="12:14" x14ac:dyDescent="0.3">
      <c r="L288" s="131"/>
      <c r="M288" s="131"/>
      <c r="N288" s="131"/>
    </row>
    <row r="289" spans="12:14" x14ac:dyDescent="0.3">
      <c r="L289" s="131"/>
      <c r="M289" s="131"/>
      <c r="N289" s="131"/>
    </row>
    <row r="290" spans="12:14" x14ac:dyDescent="0.3">
      <c r="L290" s="131"/>
      <c r="M290" s="131"/>
      <c r="N290" s="131"/>
    </row>
    <row r="291" spans="12:14" x14ac:dyDescent="0.3">
      <c r="L291" s="131"/>
      <c r="M291" s="131"/>
      <c r="N291" s="131"/>
    </row>
    <row r="292" spans="12:14" x14ac:dyDescent="0.3">
      <c r="L292" s="131"/>
      <c r="M292" s="131"/>
      <c r="N292" s="131"/>
    </row>
    <row r="293" spans="12:14" x14ac:dyDescent="0.3">
      <c r="L293" s="131"/>
      <c r="M293" s="131"/>
      <c r="N293" s="131"/>
    </row>
    <row r="294" spans="12:14" x14ac:dyDescent="0.3">
      <c r="L294" s="131"/>
      <c r="M294" s="131"/>
      <c r="N294" s="131"/>
    </row>
    <row r="295" spans="12:14" x14ac:dyDescent="0.3">
      <c r="L295" s="131"/>
      <c r="M295" s="131"/>
      <c r="N295" s="131"/>
    </row>
    <row r="296" spans="12:14" x14ac:dyDescent="0.3">
      <c r="L296" s="131"/>
      <c r="M296" s="131"/>
      <c r="N296" s="131"/>
    </row>
    <row r="297" spans="12:14" x14ac:dyDescent="0.3">
      <c r="L297" s="131"/>
      <c r="M297" s="131"/>
      <c r="N297" s="131"/>
    </row>
    <row r="298" spans="12:14" x14ac:dyDescent="0.3">
      <c r="L298" s="131"/>
      <c r="M298" s="131"/>
      <c r="N298" s="131"/>
    </row>
    <row r="299" spans="12:14" x14ac:dyDescent="0.3">
      <c r="L299" s="131"/>
      <c r="M299" s="131"/>
      <c r="N299" s="131"/>
    </row>
    <row r="300" spans="12:14" x14ac:dyDescent="0.3">
      <c r="L300" s="131"/>
      <c r="M300" s="131"/>
      <c r="N300" s="131"/>
    </row>
    <row r="301" spans="12:14" x14ac:dyDescent="0.3">
      <c r="L301" s="131"/>
      <c r="M301" s="131"/>
      <c r="N301" s="131"/>
    </row>
    <row r="302" spans="12:14" x14ac:dyDescent="0.3">
      <c r="L302" s="131"/>
      <c r="M302" s="131"/>
      <c r="N302" s="131"/>
    </row>
    <row r="303" spans="12:14" x14ac:dyDescent="0.3">
      <c r="L303" s="131"/>
      <c r="M303" s="131"/>
      <c r="N303" s="131"/>
    </row>
    <row r="304" spans="12:14" x14ac:dyDescent="0.3">
      <c r="L304" s="131"/>
      <c r="M304" s="131"/>
      <c r="N304" s="131"/>
    </row>
    <row r="305" spans="12:14" x14ac:dyDescent="0.3">
      <c r="L305" s="131"/>
      <c r="M305" s="131"/>
      <c r="N305" s="131"/>
    </row>
    <row r="306" spans="12:14" x14ac:dyDescent="0.3">
      <c r="L306" s="131"/>
      <c r="M306" s="131"/>
      <c r="N306" s="131"/>
    </row>
    <row r="307" spans="12:14" x14ac:dyDescent="0.3">
      <c r="L307" s="131"/>
      <c r="M307" s="131"/>
      <c r="N307" s="131"/>
    </row>
    <row r="308" spans="12:14" x14ac:dyDescent="0.3">
      <c r="L308" s="131"/>
      <c r="M308" s="131"/>
      <c r="N308" s="131"/>
    </row>
    <row r="309" spans="12:14" x14ac:dyDescent="0.3">
      <c r="L309" s="131"/>
      <c r="M309" s="131"/>
      <c r="N309" s="131"/>
    </row>
    <row r="310" spans="12:14" x14ac:dyDescent="0.3">
      <c r="L310" s="131"/>
      <c r="M310" s="131"/>
      <c r="N310" s="131"/>
    </row>
    <row r="311" spans="12:14" x14ac:dyDescent="0.3">
      <c r="L311" s="131"/>
      <c r="M311" s="131"/>
      <c r="N311" s="131"/>
    </row>
    <row r="312" spans="12:14" x14ac:dyDescent="0.3">
      <c r="L312" s="131"/>
      <c r="M312" s="131"/>
      <c r="N312" s="131"/>
    </row>
    <row r="313" spans="12:14" x14ac:dyDescent="0.3">
      <c r="L313" s="131"/>
      <c r="M313" s="131"/>
      <c r="N313" s="131"/>
    </row>
    <row r="314" spans="12:14" x14ac:dyDescent="0.3">
      <c r="L314" s="131"/>
      <c r="M314" s="131"/>
      <c r="N314" s="131"/>
    </row>
    <row r="315" spans="12:14" x14ac:dyDescent="0.3">
      <c r="L315" s="131"/>
      <c r="M315" s="131"/>
      <c r="N315" s="131"/>
    </row>
    <row r="316" spans="12:14" x14ac:dyDescent="0.3">
      <c r="L316" s="131"/>
      <c r="M316" s="131"/>
      <c r="N316" s="131"/>
    </row>
    <row r="317" spans="12:14" x14ac:dyDescent="0.3">
      <c r="L317" s="131"/>
      <c r="M317" s="131"/>
      <c r="N317" s="131"/>
    </row>
    <row r="318" spans="12:14" x14ac:dyDescent="0.3">
      <c r="L318" s="131"/>
      <c r="M318" s="131"/>
      <c r="N318" s="131"/>
    </row>
    <row r="319" spans="12:14" x14ac:dyDescent="0.3">
      <c r="L319" s="131"/>
      <c r="M319" s="131"/>
      <c r="N319" s="131"/>
    </row>
    <row r="320" spans="12:14" x14ac:dyDescent="0.3">
      <c r="L320" s="131"/>
      <c r="M320" s="131"/>
      <c r="N320" s="131"/>
    </row>
    <row r="321" spans="12:14" x14ac:dyDescent="0.3">
      <c r="L321" s="131"/>
      <c r="M321" s="131"/>
      <c r="N321" s="131"/>
    </row>
    <row r="322" spans="12:14" x14ac:dyDescent="0.3">
      <c r="L322" s="131"/>
      <c r="M322" s="131"/>
      <c r="N322" s="131"/>
    </row>
    <row r="323" spans="12:14" x14ac:dyDescent="0.3">
      <c r="L323" s="131"/>
      <c r="M323" s="131"/>
      <c r="N323" s="131"/>
    </row>
    <row r="324" spans="12:14" x14ac:dyDescent="0.3">
      <c r="L324" s="131"/>
      <c r="M324" s="131"/>
      <c r="N324" s="131"/>
    </row>
    <row r="325" spans="12:14" x14ac:dyDescent="0.3">
      <c r="L325" s="131"/>
      <c r="M325" s="131"/>
      <c r="N325" s="131"/>
    </row>
    <row r="326" spans="12:14" x14ac:dyDescent="0.3">
      <c r="L326" s="131"/>
      <c r="M326" s="131"/>
      <c r="N326" s="131"/>
    </row>
    <row r="327" spans="12:14" x14ac:dyDescent="0.3">
      <c r="L327" s="131"/>
      <c r="M327" s="131"/>
      <c r="N327" s="131"/>
    </row>
    <row r="328" spans="12:14" x14ac:dyDescent="0.3">
      <c r="L328" s="131"/>
      <c r="M328" s="131"/>
      <c r="N328" s="131"/>
    </row>
    <row r="329" spans="12:14" x14ac:dyDescent="0.3">
      <c r="L329" s="131"/>
      <c r="M329" s="131"/>
      <c r="N329" s="131"/>
    </row>
    <row r="330" spans="12:14" x14ac:dyDescent="0.3">
      <c r="L330" s="131"/>
      <c r="M330" s="131"/>
      <c r="N330" s="131"/>
    </row>
    <row r="331" spans="12:14" x14ac:dyDescent="0.3">
      <c r="L331" s="131"/>
      <c r="M331" s="131"/>
      <c r="N331" s="131"/>
    </row>
    <row r="332" spans="12:14" x14ac:dyDescent="0.3">
      <c r="L332" s="131"/>
      <c r="M332" s="131"/>
      <c r="N332" s="131"/>
    </row>
    <row r="333" spans="12:14" x14ac:dyDescent="0.3">
      <c r="L333" s="131"/>
      <c r="M333" s="131"/>
      <c r="N333" s="131"/>
    </row>
    <row r="334" spans="12:14" x14ac:dyDescent="0.3">
      <c r="L334" s="131"/>
      <c r="M334" s="131"/>
      <c r="N334" s="131"/>
    </row>
    <row r="335" spans="12:14" x14ac:dyDescent="0.3">
      <c r="L335" s="131"/>
      <c r="M335" s="131"/>
      <c r="N335" s="131"/>
    </row>
    <row r="336" spans="12:14" x14ac:dyDescent="0.3">
      <c r="L336" s="131"/>
      <c r="M336" s="131"/>
      <c r="N336" s="131"/>
    </row>
    <row r="337" spans="12:14" x14ac:dyDescent="0.3">
      <c r="L337" s="131"/>
      <c r="M337" s="131"/>
      <c r="N337" s="131"/>
    </row>
    <row r="338" spans="12:14" x14ac:dyDescent="0.3">
      <c r="L338" s="131"/>
      <c r="M338" s="131"/>
      <c r="N338" s="131"/>
    </row>
    <row r="339" spans="12:14" x14ac:dyDescent="0.3">
      <c r="L339" s="131"/>
      <c r="M339" s="131"/>
      <c r="N339" s="131"/>
    </row>
    <row r="340" spans="12:14" x14ac:dyDescent="0.3">
      <c r="L340" s="131"/>
      <c r="M340" s="131"/>
      <c r="N340" s="131"/>
    </row>
    <row r="341" spans="12:14" x14ac:dyDescent="0.3">
      <c r="L341" s="131"/>
      <c r="M341" s="131"/>
      <c r="N341" s="131"/>
    </row>
    <row r="342" spans="12:14" x14ac:dyDescent="0.3">
      <c r="L342" s="131"/>
      <c r="M342" s="131"/>
      <c r="N342" s="131"/>
    </row>
    <row r="343" spans="12:14" x14ac:dyDescent="0.3">
      <c r="L343" s="131"/>
      <c r="M343" s="131"/>
      <c r="N343" s="131"/>
    </row>
    <row r="344" spans="12:14" x14ac:dyDescent="0.3">
      <c r="L344" s="131"/>
      <c r="M344" s="131"/>
      <c r="N344" s="131"/>
    </row>
    <row r="345" spans="12:14" x14ac:dyDescent="0.3">
      <c r="L345" s="131"/>
      <c r="M345" s="131"/>
      <c r="N345" s="131"/>
    </row>
    <row r="346" spans="12:14" x14ac:dyDescent="0.3">
      <c r="L346" s="131"/>
      <c r="M346" s="131"/>
      <c r="N346" s="131"/>
    </row>
    <row r="347" spans="12:14" x14ac:dyDescent="0.3">
      <c r="L347" s="131"/>
      <c r="M347" s="131"/>
      <c r="N347" s="131"/>
    </row>
    <row r="348" spans="12:14" x14ac:dyDescent="0.3">
      <c r="L348" s="131"/>
      <c r="M348" s="131"/>
      <c r="N348" s="131"/>
    </row>
    <row r="349" spans="12:14" x14ac:dyDescent="0.3">
      <c r="L349" s="131"/>
      <c r="M349" s="131"/>
      <c r="N349" s="131"/>
    </row>
    <row r="350" spans="12:14" x14ac:dyDescent="0.3">
      <c r="L350" s="131"/>
      <c r="M350" s="131"/>
      <c r="N350" s="131"/>
    </row>
    <row r="351" spans="12:14" x14ac:dyDescent="0.3">
      <c r="L351" s="131"/>
      <c r="M351" s="131"/>
      <c r="N351" s="131"/>
    </row>
    <row r="352" spans="12:14" x14ac:dyDescent="0.3">
      <c r="L352" s="131"/>
      <c r="M352" s="131"/>
      <c r="N352" s="131"/>
    </row>
    <row r="353" spans="12:14" x14ac:dyDescent="0.3">
      <c r="L353" s="131"/>
      <c r="M353" s="131"/>
      <c r="N353" s="131"/>
    </row>
    <row r="354" spans="12:14" x14ac:dyDescent="0.3">
      <c r="L354" s="131"/>
      <c r="M354" s="131"/>
      <c r="N354" s="131"/>
    </row>
    <row r="355" spans="12:14" x14ac:dyDescent="0.3">
      <c r="L355" s="131"/>
      <c r="M355" s="131"/>
      <c r="N355" s="131"/>
    </row>
    <row r="356" spans="12:14" x14ac:dyDescent="0.3">
      <c r="L356" s="131"/>
      <c r="M356" s="131"/>
      <c r="N356" s="131"/>
    </row>
    <row r="357" spans="12:14" x14ac:dyDescent="0.3">
      <c r="L357" s="131"/>
      <c r="M357" s="131"/>
      <c r="N357" s="131"/>
    </row>
    <row r="358" spans="12:14" x14ac:dyDescent="0.3">
      <c r="L358" s="131"/>
      <c r="M358" s="131"/>
      <c r="N358" s="131"/>
    </row>
    <row r="359" spans="12:14" x14ac:dyDescent="0.3">
      <c r="L359" s="131"/>
      <c r="M359" s="131"/>
      <c r="N359" s="131"/>
    </row>
    <row r="360" spans="12:14" x14ac:dyDescent="0.3">
      <c r="L360" s="131"/>
      <c r="M360" s="131"/>
      <c r="N360" s="131"/>
    </row>
    <row r="361" spans="12:14" x14ac:dyDescent="0.3">
      <c r="L361" s="131"/>
      <c r="M361" s="131"/>
      <c r="N361" s="131"/>
    </row>
    <row r="362" spans="12:14" x14ac:dyDescent="0.3">
      <c r="L362" s="131"/>
      <c r="M362" s="131"/>
      <c r="N362" s="131"/>
    </row>
    <row r="363" spans="12:14" x14ac:dyDescent="0.3">
      <c r="L363" s="131"/>
      <c r="M363" s="131"/>
      <c r="N363" s="131"/>
    </row>
    <row r="364" spans="12:14" x14ac:dyDescent="0.3">
      <c r="L364" s="131"/>
      <c r="M364" s="131"/>
      <c r="N364" s="131"/>
    </row>
    <row r="365" spans="12:14" x14ac:dyDescent="0.3">
      <c r="L365" s="131"/>
      <c r="M365" s="131"/>
      <c r="N365" s="131"/>
    </row>
    <row r="366" spans="12:14" x14ac:dyDescent="0.3">
      <c r="L366" s="131"/>
      <c r="M366" s="131"/>
      <c r="N366" s="131"/>
    </row>
    <row r="367" spans="12:14" x14ac:dyDescent="0.3">
      <c r="L367" s="131"/>
      <c r="M367" s="131"/>
      <c r="N367" s="131"/>
    </row>
    <row r="368" spans="12:14" x14ac:dyDescent="0.3">
      <c r="L368" s="131"/>
      <c r="M368" s="131"/>
      <c r="N368" s="131"/>
    </row>
    <row r="369" spans="12:14" x14ac:dyDescent="0.3">
      <c r="L369" s="131"/>
      <c r="M369" s="131"/>
      <c r="N369" s="131"/>
    </row>
    <row r="370" spans="12:14" x14ac:dyDescent="0.3">
      <c r="L370" s="131"/>
      <c r="M370" s="131"/>
      <c r="N370" s="131"/>
    </row>
    <row r="371" spans="12:14" x14ac:dyDescent="0.3">
      <c r="L371" s="131"/>
      <c r="M371" s="131"/>
      <c r="N371" s="131"/>
    </row>
    <row r="372" spans="12:14" x14ac:dyDescent="0.3">
      <c r="L372" s="131"/>
      <c r="M372" s="131"/>
      <c r="N372" s="131"/>
    </row>
    <row r="373" spans="12:14" x14ac:dyDescent="0.3">
      <c r="L373" s="131"/>
      <c r="M373" s="131"/>
      <c r="N373" s="131"/>
    </row>
    <row r="374" spans="12:14" x14ac:dyDescent="0.3">
      <c r="L374" s="131"/>
      <c r="M374" s="131"/>
      <c r="N374" s="131"/>
    </row>
    <row r="375" spans="12:14" x14ac:dyDescent="0.3">
      <c r="L375" s="131"/>
      <c r="M375" s="131"/>
      <c r="N375" s="131"/>
    </row>
    <row r="376" spans="12:14" x14ac:dyDescent="0.3">
      <c r="L376" s="131"/>
      <c r="M376" s="131"/>
      <c r="N376" s="131"/>
    </row>
    <row r="377" spans="12:14" x14ac:dyDescent="0.3">
      <c r="L377" s="131"/>
      <c r="M377" s="131"/>
      <c r="N377" s="131"/>
    </row>
    <row r="378" spans="12:14" x14ac:dyDescent="0.3">
      <c r="L378" s="131"/>
      <c r="M378" s="131"/>
      <c r="N378" s="131"/>
    </row>
    <row r="379" spans="12:14" x14ac:dyDescent="0.3">
      <c r="L379" s="131"/>
      <c r="M379" s="131"/>
      <c r="N379" s="131"/>
    </row>
    <row r="380" spans="12:14" x14ac:dyDescent="0.3">
      <c r="L380" s="131"/>
      <c r="M380" s="131"/>
      <c r="N380" s="131"/>
    </row>
    <row r="381" spans="12:14" x14ac:dyDescent="0.3">
      <c r="L381" s="131"/>
      <c r="M381" s="131"/>
      <c r="N381" s="131"/>
    </row>
    <row r="382" spans="12:14" x14ac:dyDescent="0.3">
      <c r="L382" s="131"/>
      <c r="M382" s="131"/>
      <c r="N382" s="131"/>
    </row>
    <row r="383" spans="12:14" x14ac:dyDescent="0.3">
      <c r="L383" s="131"/>
      <c r="M383" s="131"/>
      <c r="N383" s="131"/>
    </row>
    <row r="384" spans="12:14" x14ac:dyDescent="0.3">
      <c r="L384" s="131"/>
      <c r="M384" s="131"/>
      <c r="N384" s="131"/>
    </row>
    <row r="385" spans="12:14" x14ac:dyDescent="0.3">
      <c r="L385" s="131"/>
      <c r="M385" s="131"/>
      <c r="N385" s="131"/>
    </row>
    <row r="386" spans="12:14" x14ac:dyDescent="0.3">
      <c r="L386" s="131"/>
      <c r="M386" s="131"/>
      <c r="N386" s="131"/>
    </row>
    <row r="387" spans="12:14" x14ac:dyDescent="0.3">
      <c r="L387" s="131"/>
      <c r="M387" s="131"/>
      <c r="N387" s="131"/>
    </row>
    <row r="388" spans="12:14" x14ac:dyDescent="0.3">
      <c r="L388" s="131"/>
      <c r="M388" s="131"/>
      <c r="N388" s="131"/>
    </row>
    <row r="389" spans="12:14" x14ac:dyDescent="0.3">
      <c r="L389" s="131"/>
      <c r="M389" s="131"/>
      <c r="N389" s="131"/>
    </row>
    <row r="390" spans="12:14" x14ac:dyDescent="0.3">
      <c r="L390" s="131"/>
      <c r="M390" s="131"/>
      <c r="N390" s="131"/>
    </row>
    <row r="391" spans="12:14" x14ac:dyDescent="0.3">
      <c r="L391" s="131"/>
      <c r="M391" s="131"/>
      <c r="N391" s="131"/>
    </row>
    <row r="392" spans="12:14" x14ac:dyDescent="0.3">
      <c r="L392" s="131"/>
      <c r="M392" s="131"/>
      <c r="N392" s="131"/>
    </row>
    <row r="393" spans="12:14" x14ac:dyDescent="0.3">
      <c r="L393" s="131"/>
      <c r="M393" s="131"/>
      <c r="N393" s="131"/>
    </row>
    <row r="394" spans="12:14" x14ac:dyDescent="0.3">
      <c r="L394" s="131"/>
      <c r="M394" s="131"/>
      <c r="N394" s="131"/>
    </row>
    <row r="395" spans="12:14" x14ac:dyDescent="0.3">
      <c r="L395" s="131"/>
      <c r="M395" s="131"/>
      <c r="N395" s="131"/>
    </row>
    <row r="396" spans="12:14" x14ac:dyDescent="0.3">
      <c r="L396" s="131"/>
      <c r="M396" s="131"/>
      <c r="N396" s="131"/>
    </row>
    <row r="397" spans="12:14" x14ac:dyDescent="0.3">
      <c r="L397" s="131"/>
      <c r="M397" s="131"/>
      <c r="N397" s="131"/>
    </row>
    <row r="398" spans="12:14" x14ac:dyDescent="0.3">
      <c r="L398" s="131"/>
      <c r="M398" s="131"/>
      <c r="N398" s="131"/>
    </row>
    <row r="399" spans="12:14" x14ac:dyDescent="0.3">
      <c r="L399" s="131"/>
      <c r="M399" s="131"/>
      <c r="N399" s="131"/>
    </row>
    <row r="400" spans="12:14" x14ac:dyDescent="0.3">
      <c r="L400" s="131"/>
      <c r="M400" s="131"/>
      <c r="N400" s="131"/>
    </row>
    <row r="401" spans="12:14" x14ac:dyDescent="0.3">
      <c r="L401" s="131"/>
      <c r="M401" s="131"/>
      <c r="N401" s="131"/>
    </row>
    <row r="402" spans="12:14" x14ac:dyDescent="0.3">
      <c r="L402" s="131"/>
      <c r="M402" s="131"/>
      <c r="N402" s="131"/>
    </row>
    <row r="403" spans="12:14" x14ac:dyDescent="0.3">
      <c r="L403" s="131"/>
      <c r="M403" s="131"/>
      <c r="N403" s="131"/>
    </row>
    <row r="404" spans="12:14" x14ac:dyDescent="0.3">
      <c r="L404" s="131"/>
      <c r="M404" s="131"/>
      <c r="N404" s="131"/>
    </row>
    <row r="405" spans="12:14" x14ac:dyDescent="0.3">
      <c r="L405" s="131"/>
      <c r="M405" s="131"/>
      <c r="N405" s="131"/>
    </row>
    <row r="406" spans="12:14" x14ac:dyDescent="0.3">
      <c r="L406" s="131"/>
      <c r="M406" s="131"/>
      <c r="N406" s="131"/>
    </row>
    <row r="407" spans="12:14" x14ac:dyDescent="0.3">
      <c r="L407" s="131"/>
      <c r="M407" s="131"/>
      <c r="N407" s="131"/>
    </row>
    <row r="408" spans="12:14" x14ac:dyDescent="0.3">
      <c r="L408" s="131"/>
      <c r="M408" s="131"/>
      <c r="N408" s="131"/>
    </row>
    <row r="409" spans="12:14" x14ac:dyDescent="0.3">
      <c r="L409" s="131"/>
      <c r="M409" s="131"/>
      <c r="N409" s="131"/>
    </row>
    <row r="410" spans="12:14" x14ac:dyDescent="0.3">
      <c r="L410" s="131"/>
      <c r="M410" s="131"/>
      <c r="N410" s="131"/>
    </row>
    <row r="411" spans="12:14" x14ac:dyDescent="0.3">
      <c r="L411" s="131"/>
      <c r="M411" s="131"/>
      <c r="N411" s="131"/>
    </row>
    <row r="412" spans="12:14" x14ac:dyDescent="0.3">
      <c r="L412" s="131"/>
      <c r="M412" s="131"/>
      <c r="N412" s="131"/>
    </row>
    <row r="413" spans="12:14" x14ac:dyDescent="0.3">
      <c r="L413" s="131"/>
      <c r="M413" s="131"/>
      <c r="N413" s="131"/>
    </row>
    <row r="414" spans="12:14" x14ac:dyDescent="0.3">
      <c r="L414" s="131"/>
      <c r="M414" s="131"/>
      <c r="N414" s="131"/>
    </row>
    <row r="415" spans="12:14" x14ac:dyDescent="0.3">
      <c r="L415" s="131"/>
      <c r="M415" s="131"/>
      <c r="N415" s="131"/>
    </row>
    <row r="416" spans="12:14" x14ac:dyDescent="0.3">
      <c r="L416" s="131"/>
      <c r="M416" s="131"/>
      <c r="N416" s="131"/>
    </row>
    <row r="417" spans="12:14" x14ac:dyDescent="0.3">
      <c r="L417" s="131"/>
      <c r="M417" s="131"/>
      <c r="N417" s="131"/>
    </row>
    <row r="418" spans="12:14" x14ac:dyDescent="0.3">
      <c r="L418" s="131"/>
      <c r="M418" s="131"/>
      <c r="N418" s="131"/>
    </row>
    <row r="419" spans="12:14" x14ac:dyDescent="0.3">
      <c r="L419" s="131"/>
      <c r="M419" s="131"/>
      <c r="N419" s="131"/>
    </row>
    <row r="420" spans="12:14" x14ac:dyDescent="0.3">
      <c r="L420" s="131"/>
      <c r="M420" s="131"/>
      <c r="N420" s="131"/>
    </row>
    <row r="421" spans="12:14" x14ac:dyDescent="0.3">
      <c r="L421" s="131"/>
      <c r="M421" s="131"/>
      <c r="N421" s="131"/>
    </row>
    <row r="422" spans="12:14" x14ac:dyDescent="0.3">
      <c r="L422" s="131"/>
      <c r="M422" s="131"/>
      <c r="N422" s="131"/>
    </row>
    <row r="423" spans="12:14" x14ac:dyDescent="0.3">
      <c r="L423" s="131"/>
      <c r="M423" s="131"/>
      <c r="N423" s="131"/>
    </row>
    <row r="424" spans="12:14" x14ac:dyDescent="0.3">
      <c r="L424" s="131"/>
      <c r="M424" s="131"/>
      <c r="N424" s="131"/>
    </row>
    <row r="425" spans="12:14" x14ac:dyDescent="0.3">
      <c r="L425" s="131"/>
      <c r="M425" s="131"/>
      <c r="N425" s="131"/>
    </row>
    <row r="426" spans="12:14" x14ac:dyDescent="0.3">
      <c r="L426" s="131"/>
      <c r="M426" s="131"/>
      <c r="N426" s="131"/>
    </row>
    <row r="427" spans="12:14" x14ac:dyDescent="0.3">
      <c r="L427" s="131"/>
      <c r="M427" s="131"/>
      <c r="N427" s="131"/>
    </row>
    <row r="428" spans="12:14" x14ac:dyDescent="0.3">
      <c r="L428" s="131"/>
      <c r="M428" s="131"/>
      <c r="N428" s="131"/>
    </row>
    <row r="429" spans="12:14" x14ac:dyDescent="0.3">
      <c r="L429" s="131"/>
      <c r="M429" s="131"/>
      <c r="N429" s="131"/>
    </row>
    <row r="430" spans="12:14" x14ac:dyDescent="0.3">
      <c r="L430" s="131"/>
      <c r="M430" s="131"/>
      <c r="N430" s="131"/>
    </row>
    <row r="431" spans="12:14" x14ac:dyDescent="0.3">
      <c r="L431" s="131"/>
      <c r="M431" s="131"/>
      <c r="N431" s="131"/>
    </row>
    <row r="432" spans="12:14" x14ac:dyDescent="0.3">
      <c r="L432" s="131"/>
      <c r="M432" s="131"/>
      <c r="N432" s="131"/>
    </row>
    <row r="433" spans="12:14" x14ac:dyDescent="0.3">
      <c r="L433" s="131"/>
      <c r="M433" s="131"/>
      <c r="N433" s="131"/>
    </row>
    <row r="434" spans="12:14" x14ac:dyDescent="0.3">
      <c r="L434" s="131"/>
      <c r="M434" s="131"/>
      <c r="N434" s="131"/>
    </row>
    <row r="435" spans="12:14" x14ac:dyDescent="0.3">
      <c r="L435" s="131"/>
      <c r="M435" s="131"/>
      <c r="N435" s="131"/>
    </row>
    <row r="436" spans="12:14" x14ac:dyDescent="0.3">
      <c r="L436" s="131"/>
      <c r="M436" s="131"/>
      <c r="N436" s="131"/>
    </row>
    <row r="437" spans="12:14" x14ac:dyDescent="0.3">
      <c r="L437" s="131"/>
      <c r="M437" s="131"/>
      <c r="N437" s="131"/>
    </row>
    <row r="438" spans="12:14" x14ac:dyDescent="0.3">
      <c r="L438" s="131"/>
      <c r="M438" s="131"/>
      <c r="N438" s="131"/>
    </row>
    <row r="439" spans="12:14" x14ac:dyDescent="0.3">
      <c r="L439" s="131"/>
      <c r="M439" s="131"/>
      <c r="N439" s="131"/>
    </row>
    <row r="440" spans="12:14" x14ac:dyDescent="0.3">
      <c r="L440" s="131"/>
      <c r="M440" s="131"/>
      <c r="N440" s="131"/>
    </row>
    <row r="441" spans="12:14" x14ac:dyDescent="0.3">
      <c r="L441" s="131"/>
      <c r="M441" s="131"/>
      <c r="N441" s="131"/>
    </row>
    <row r="442" spans="12:14" x14ac:dyDescent="0.3">
      <c r="L442" s="131"/>
      <c r="M442" s="131"/>
      <c r="N442" s="131"/>
    </row>
    <row r="443" spans="12:14" x14ac:dyDescent="0.3">
      <c r="L443" s="131"/>
      <c r="M443" s="131"/>
      <c r="N443" s="131"/>
    </row>
    <row r="444" spans="12:14" x14ac:dyDescent="0.3">
      <c r="L444" s="131"/>
      <c r="M444" s="131"/>
      <c r="N444" s="131"/>
    </row>
    <row r="445" spans="12:14" x14ac:dyDescent="0.3">
      <c r="L445" s="131"/>
      <c r="M445" s="131"/>
      <c r="N445" s="131"/>
    </row>
    <row r="446" spans="12:14" x14ac:dyDescent="0.3">
      <c r="L446" s="131"/>
      <c r="M446" s="131"/>
      <c r="N446" s="131"/>
    </row>
    <row r="447" spans="12:14" x14ac:dyDescent="0.3">
      <c r="L447" s="131"/>
      <c r="M447" s="131"/>
      <c r="N447" s="131"/>
    </row>
    <row r="448" spans="12:14" x14ac:dyDescent="0.3">
      <c r="L448" s="131"/>
      <c r="M448" s="131"/>
      <c r="N448" s="131"/>
    </row>
    <row r="449" spans="12:14" x14ac:dyDescent="0.3">
      <c r="L449" s="131"/>
      <c r="M449" s="131"/>
      <c r="N449" s="131"/>
    </row>
    <row r="450" spans="12:14" x14ac:dyDescent="0.3">
      <c r="L450" s="131"/>
      <c r="M450" s="131"/>
      <c r="N450" s="131"/>
    </row>
    <row r="451" spans="12:14" x14ac:dyDescent="0.3">
      <c r="L451" s="131"/>
      <c r="M451" s="131"/>
      <c r="N451" s="131"/>
    </row>
    <row r="452" spans="12:14" x14ac:dyDescent="0.3">
      <c r="L452" s="131"/>
      <c r="M452" s="131"/>
      <c r="N452" s="131"/>
    </row>
    <row r="453" spans="12:14" x14ac:dyDescent="0.3">
      <c r="L453" s="131"/>
      <c r="M453" s="131"/>
      <c r="N453" s="131"/>
    </row>
    <row r="454" spans="12:14" x14ac:dyDescent="0.3">
      <c r="L454" s="131"/>
      <c r="M454" s="131"/>
      <c r="N454" s="131"/>
    </row>
    <row r="455" spans="12:14" x14ac:dyDescent="0.3">
      <c r="L455" s="131"/>
      <c r="M455" s="131"/>
      <c r="N455" s="131"/>
    </row>
    <row r="456" spans="12:14" x14ac:dyDescent="0.3">
      <c r="L456" s="131"/>
      <c r="M456" s="131"/>
      <c r="N456" s="131"/>
    </row>
    <row r="457" spans="12:14" x14ac:dyDescent="0.3">
      <c r="L457" s="131"/>
      <c r="M457" s="131"/>
      <c r="N457" s="131"/>
    </row>
    <row r="458" spans="12:14" x14ac:dyDescent="0.3">
      <c r="L458" s="131"/>
      <c r="M458" s="131"/>
      <c r="N458" s="131"/>
    </row>
    <row r="459" spans="12:14" x14ac:dyDescent="0.3">
      <c r="L459" s="131"/>
      <c r="M459" s="131"/>
      <c r="N459" s="131"/>
    </row>
    <row r="460" spans="12:14" x14ac:dyDescent="0.3">
      <c r="L460" s="131"/>
      <c r="M460" s="131"/>
      <c r="N460" s="131"/>
    </row>
    <row r="461" spans="12:14" x14ac:dyDescent="0.3">
      <c r="L461" s="131"/>
      <c r="M461" s="131"/>
      <c r="N461" s="131"/>
    </row>
    <row r="462" spans="12:14" x14ac:dyDescent="0.3">
      <c r="L462" s="131"/>
      <c r="M462" s="131"/>
      <c r="N462" s="131"/>
    </row>
    <row r="463" spans="12:14" x14ac:dyDescent="0.3">
      <c r="L463" s="131"/>
      <c r="M463" s="131"/>
      <c r="N463" s="131"/>
    </row>
    <row r="464" spans="12:14" x14ac:dyDescent="0.3">
      <c r="L464" s="131"/>
      <c r="M464" s="131"/>
      <c r="N464" s="131"/>
    </row>
    <row r="465" spans="12:14" x14ac:dyDescent="0.3">
      <c r="L465" s="131"/>
      <c r="M465" s="131"/>
      <c r="N465" s="131"/>
    </row>
    <row r="466" spans="12:14" x14ac:dyDescent="0.3">
      <c r="L466" s="131"/>
      <c r="M466" s="131"/>
      <c r="N466" s="131"/>
    </row>
    <row r="467" spans="12:14" x14ac:dyDescent="0.3">
      <c r="L467" s="131"/>
      <c r="M467" s="131"/>
      <c r="N467" s="131"/>
    </row>
    <row r="468" spans="12:14" x14ac:dyDescent="0.3">
      <c r="L468" s="131"/>
      <c r="M468" s="131"/>
      <c r="N468" s="131"/>
    </row>
    <row r="469" spans="12:14" x14ac:dyDescent="0.3">
      <c r="L469" s="131"/>
      <c r="M469" s="131"/>
      <c r="N469" s="131"/>
    </row>
    <row r="470" spans="12:14" x14ac:dyDescent="0.3">
      <c r="L470" s="131"/>
      <c r="M470" s="131"/>
      <c r="N470" s="131"/>
    </row>
    <row r="471" spans="12:14" x14ac:dyDescent="0.3">
      <c r="L471" s="131"/>
      <c r="M471" s="131"/>
      <c r="N471" s="131"/>
    </row>
    <row r="472" spans="12:14" x14ac:dyDescent="0.3">
      <c r="L472" s="131"/>
      <c r="M472" s="131"/>
      <c r="N472" s="131"/>
    </row>
    <row r="473" spans="12:14" x14ac:dyDescent="0.3">
      <c r="L473" s="131"/>
      <c r="M473" s="131"/>
      <c r="N473" s="131"/>
    </row>
    <row r="474" spans="12:14" x14ac:dyDescent="0.3">
      <c r="L474" s="131"/>
      <c r="M474" s="131"/>
      <c r="N474" s="131"/>
    </row>
    <row r="475" spans="12:14" x14ac:dyDescent="0.3">
      <c r="L475" s="131"/>
      <c r="M475" s="131"/>
      <c r="N475" s="131"/>
    </row>
    <row r="476" spans="12:14" x14ac:dyDescent="0.3">
      <c r="L476" s="131"/>
      <c r="M476" s="131"/>
      <c r="N476" s="131"/>
    </row>
    <row r="477" spans="12:14" x14ac:dyDescent="0.3">
      <c r="L477" s="131"/>
      <c r="M477" s="131"/>
      <c r="N477" s="131"/>
    </row>
    <row r="478" spans="12:14" x14ac:dyDescent="0.3">
      <c r="L478" s="131"/>
      <c r="M478" s="131"/>
      <c r="N478" s="131"/>
    </row>
    <row r="479" spans="12:14" x14ac:dyDescent="0.3">
      <c r="L479" s="131"/>
      <c r="M479" s="131"/>
      <c r="N479" s="131"/>
    </row>
    <row r="480" spans="12:14" x14ac:dyDescent="0.3">
      <c r="L480" s="131"/>
      <c r="M480" s="131"/>
      <c r="N480" s="131"/>
    </row>
    <row r="481" spans="12:14" x14ac:dyDescent="0.3">
      <c r="L481" s="131"/>
      <c r="M481" s="131"/>
      <c r="N481" s="131"/>
    </row>
    <row r="482" spans="12:14" x14ac:dyDescent="0.3">
      <c r="L482" s="131"/>
      <c r="M482" s="131"/>
      <c r="N482" s="131"/>
    </row>
    <row r="483" spans="12:14" x14ac:dyDescent="0.3">
      <c r="L483" s="131"/>
      <c r="M483" s="131"/>
      <c r="N483" s="131"/>
    </row>
    <row r="484" spans="12:14" x14ac:dyDescent="0.3">
      <c r="L484" s="131"/>
      <c r="M484" s="131"/>
      <c r="N484" s="131"/>
    </row>
    <row r="485" spans="12:14" x14ac:dyDescent="0.3">
      <c r="L485" s="131"/>
      <c r="M485" s="131"/>
      <c r="N485" s="131"/>
    </row>
    <row r="486" spans="12:14" x14ac:dyDescent="0.3">
      <c r="L486" s="131"/>
      <c r="M486" s="131"/>
      <c r="N486" s="131"/>
    </row>
    <row r="487" spans="12:14" x14ac:dyDescent="0.3">
      <c r="L487" s="131"/>
      <c r="M487" s="131"/>
      <c r="N487" s="131"/>
    </row>
    <row r="488" spans="12:14" x14ac:dyDescent="0.3">
      <c r="L488" s="131"/>
      <c r="M488" s="131"/>
      <c r="N488" s="131"/>
    </row>
    <row r="489" spans="12:14" x14ac:dyDescent="0.3">
      <c r="L489" s="131"/>
      <c r="M489" s="131"/>
      <c r="N489" s="131"/>
    </row>
    <row r="490" spans="12:14" x14ac:dyDescent="0.3">
      <c r="L490" s="131"/>
      <c r="M490" s="131"/>
      <c r="N490" s="131"/>
    </row>
    <row r="491" spans="12:14" x14ac:dyDescent="0.3">
      <c r="L491" s="131"/>
      <c r="M491" s="131"/>
      <c r="N491" s="131"/>
    </row>
    <row r="492" spans="12:14" x14ac:dyDescent="0.3">
      <c r="L492" s="131"/>
      <c r="M492" s="131"/>
      <c r="N492" s="131"/>
    </row>
    <row r="493" spans="12:14" x14ac:dyDescent="0.3">
      <c r="L493" s="131"/>
      <c r="M493" s="131"/>
      <c r="N493" s="131"/>
    </row>
    <row r="494" spans="12:14" x14ac:dyDescent="0.3">
      <c r="L494" s="131"/>
      <c r="M494" s="131"/>
      <c r="N494" s="131"/>
    </row>
    <row r="495" spans="12:14" x14ac:dyDescent="0.3">
      <c r="L495" s="131"/>
      <c r="M495" s="131"/>
      <c r="N495" s="131"/>
    </row>
    <row r="496" spans="12:14" x14ac:dyDescent="0.3">
      <c r="L496" s="131"/>
      <c r="M496" s="131"/>
      <c r="N496" s="131"/>
    </row>
    <row r="497" spans="12:14" x14ac:dyDescent="0.3">
      <c r="L497" s="131"/>
      <c r="M497" s="131"/>
      <c r="N497" s="131"/>
    </row>
    <row r="498" spans="12:14" x14ac:dyDescent="0.3">
      <c r="L498" s="131"/>
      <c r="M498" s="131"/>
      <c r="N498" s="131"/>
    </row>
    <row r="499" spans="12:14" x14ac:dyDescent="0.3">
      <c r="L499" s="131"/>
      <c r="M499" s="131"/>
      <c r="N499" s="131"/>
    </row>
    <row r="500" spans="12:14" x14ac:dyDescent="0.3">
      <c r="L500" s="131"/>
      <c r="M500" s="131"/>
      <c r="N500" s="131"/>
    </row>
    <row r="501" spans="12:14" x14ac:dyDescent="0.3">
      <c r="L501" s="131"/>
      <c r="M501" s="131"/>
      <c r="N501" s="131"/>
    </row>
    <row r="502" spans="12:14" x14ac:dyDescent="0.3">
      <c r="L502" s="131"/>
      <c r="M502" s="131"/>
      <c r="N502" s="131"/>
    </row>
    <row r="503" spans="12:14" x14ac:dyDescent="0.3">
      <c r="L503" s="131"/>
      <c r="M503" s="131"/>
      <c r="N503" s="131"/>
    </row>
    <row r="504" spans="12:14" x14ac:dyDescent="0.3">
      <c r="L504" s="131"/>
      <c r="M504" s="131"/>
      <c r="N504" s="131"/>
    </row>
    <row r="505" spans="12:14" x14ac:dyDescent="0.3">
      <c r="L505" s="131"/>
      <c r="M505" s="131"/>
      <c r="N505" s="131"/>
    </row>
    <row r="506" spans="12:14" x14ac:dyDescent="0.3">
      <c r="L506" s="131"/>
      <c r="M506" s="131"/>
      <c r="N506" s="131"/>
    </row>
    <row r="507" spans="12:14" x14ac:dyDescent="0.3">
      <c r="L507" s="131"/>
      <c r="M507" s="131"/>
      <c r="N507" s="131"/>
    </row>
    <row r="508" spans="12:14" x14ac:dyDescent="0.3">
      <c r="L508" s="131"/>
      <c r="M508" s="131"/>
      <c r="N508" s="131"/>
    </row>
    <row r="509" spans="12:14" x14ac:dyDescent="0.3">
      <c r="L509" s="131"/>
      <c r="M509" s="131"/>
      <c r="N509" s="131"/>
    </row>
    <row r="510" spans="12:14" x14ac:dyDescent="0.3">
      <c r="L510" s="131"/>
      <c r="M510" s="131"/>
      <c r="N510" s="131"/>
    </row>
    <row r="511" spans="12:14" x14ac:dyDescent="0.3">
      <c r="L511" s="131"/>
      <c r="M511" s="131"/>
      <c r="N511" s="131"/>
    </row>
    <row r="512" spans="12:14" x14ac:dyDescent="0.3">
      <c r="L512" s="131"/>
      <c r="M512" s="131"/>
      <c r="N512" s="131"/>
    </row>
    <row r="513" spans="12:14" x14ac:dyDescent="0.3">
      <c r="L513" s="131"/>
      <c r="M513" s="131"/>
      <c r="N513" s="131"/>
    </row>
    <row r="514" spans="12:14" x14ac:dyDescent="0.3">
      <c r="L514" s="131"/>
      <c r="M514" s="131"/>
      <c r="N514" s="131"/>
    </row>
    <row r="515" spans="12:14" x14ac:dyDescent="0.3">
      <c r="L515" s="131"/>
      <c r="M515" s="131"/>
      <c r="N515" s="131"/>
    </row>
    <row r="516" spans="12:14" x14ac:dyDescent="0.3">
      <c r="L516" s="131"/>
      <c r="M516" s="131"/>
      <c r="N516" s="131"/>
    </row>
    <row r="517" spans="12:14" x14ac:dyDescent="0.3">
      <c r="L517" s="131"/>
      <c r="M517" s="131"/>
      <c r="N517" s="131"/>
    </row>
    <row r="518" spans="12:14" x14ac:dyDescent="0.3">
      <c r="L518" s="131"/>
      <c r="M518" s="131"/>
      <c r="N518" s="131"/>
    </row>
    <row r="519" spans="12:14" x14ac:dyDescent="0.3">
      <c r="L519" s="131"/>
      <c r="M519" s="131"/>
      <c r="N519" s="131"/>
    </row>
    <row r="520" spans="12:14" x14ac:dyDescent="0.3">
      <c r="L520" s="131"/>
      <c r="M520" s="131"/>
      <c r="N520" s="131"/>
    </row>
    <row r="521" spans="12:14" x14ac:dyDescent="0.3">
      <c r="L521" s="131"/>
      <c r="M521" s="131"/>
      <c r="N521" s="131"/>
    </row>
    <row r="522" spans="12:14" x14ac:dyDescent="0.3">
      <c r="L522" s="131"/>
      <c r="M522" s="131"/>
      <c r="N522" s="131"/>
    </row>
    <row r="523" spans="12:14" x14ac:dyDescent="0.3">
      <c r="L523" s="131"/>
      <c r="M523" s="131"/>
      <c r="N523" s="131"/>
    </row>
    <row r="524" spans="12:14" x14ac:dyDescent="0.3">
      <c r="L524" s="131"/>
      <c r="M524" s="131"/>
      <c r="N524" s="131"/>
    </row>
    <row r="525" spans="12:14" x14ac:dyDescent="0.3">
      <c r="L525" s="131"/>
      <c r="M525" s="131"/>
      <c r="N525" s="131"/>
    </row>
    <row r="526" spans="12:14" x14ac:dyDescent="0.3">
      <c r="L526" s="131"/>
      <c r="M526" s="131"/>
      <c r="N526" s="131"/>
    </row>
    <row r="527" spans="12:14" x14ac:dyDescent="0.3">
      <c r="L527" s="131"/>
      <c r="M527" s="131"/>
      <c r="N527" s="131"/>
    </row>
    <row r="528" spans="12:14" x14ac:dyDescent="0.3">
      <c r="L528" s="131"/>
      <c r="M528" s="131"/>
      <c r="N528" s="131"/>
    </row>
    <row r="529" spans="12:14" x14ac:dyDescent="0.3">
      <c r="L529" s="131"/>
      <c r="M529" s="131"/>
      <c r="N529" s="131"/>
    </row>
    <row r="530" spans="12:14" x14ac:dyDescent="0.3">
      <c r="L530" s="131"/>
      <c r="M530" s="131"/>
      <c r="N530" s="131"/>
    </row>
    <row r="531" spans="12:14" x14ac:dyDescent="0.3">
      <c r="L531" s="131"/>
      <c r="M531" s="131"/>
      <c r="N531" s="131"/>
    </row>
    <row r="532" spans="12:14" x14ac:dyDescent="0.3">
      <c r="L532" s="131"/>
      <c r="M532" s="131"/>
      <c r="N532" s="131"/>
    </row>
    <row r="533" spans="12:14" x14ac:dyDescent="0.3">
      <c r="L533" s="131"/>
      <c r="M533" s="131"/>
      <c r="N533" s="131"/>
    </row>
    <row r="534" spans="12:14" x14ac:dyDescent="0.3">
      <c r="L534" s="131"/>
      <c r="M534" s="131"/>
      <c r="N534" s="131"/>
    </row>
    <row r="535" spans="12:14" x14ac:dyDescent="0.3">
      <c r="L535" s="131"/>
      <c r="M535" s="131"/>
      <c r="N535" s="131"/>
    </row>
    <row r="536" spans="12:14" x14ac:dyDescent="0.3">
      <c r="L536" s="131"/>
      <c r="M536" s="131"/>
      <c r="N536" s="131"/>
    </row>
    <row r="537" spans="12:14" x14ac:dyDescent="0.3">
      <c r="L537" s="131"/>
      <c r="M537" s="131"/>
      <c r="N537" s="131"/>
    </row>
    <row r="538" spans="12:14" x14ac:dyDescent="0.3">
      <c r="L538" s="131"/>
      <c r="M538" s="131"/>
      <c r="N538" s="131"/>
    </row>
    <row r="539" spans="12:14" x14ac:dyDescent="0.3">
      <c r="L539" s="131"/>
      <c r="M539" s="131"/>
      <c r="N539" s="131"/>
    </row>
    <row r="540" spans="12:14" x14ac:dyDescent="0.3">
      <c r="L540" s="131"/>
      <c r="M540" s="131"/>
      <c r="N540" s="131"/>
    </row>
    <row r="541" spans="12:14" x14ac:dyDescent="0.3">
      <c r="L541" s="131"/>
      <c r="M541" s="131"/>
      <c r="N541" s="131"/>
    </row>
    <row r="542" spans="12:14" x14ac:dyDescent="0.3">
      <c r="L542" s="131"/>
      <c r="M542" s="131"/>
      <c r="N542" s="131"/>
    </row>
    <row r="543" spans="12:14" x14ac:dyDescent="0.3">
      <c r="L543" s="131"/>
      <c r="M543" s="131"/>
      <c r="N543" s="131"/>
    </row>
    <row r="544" spans="12:14" x14ac:dyDescent="0.3">
      <c r="L544" s="131"/>
      <c r="M544" s="131"/>
      <c r="N544" s="131"/>
    </row>
    <row r="545" spans="12:14" x14ac:dyDescent="0.3">
      <c r="L545" s="131"/>
      <c r="M545" s="131"/>
      <c r="N545" s="131"/>
    </row>
    <row r="546" spans="12:14" x14ac:dyDescent="0.3">
      <c r="L546" s="131"/>
      <c r="M546" s="131"/>
      <c r="N546" s="131"/>
    </row>
    <row r="547" spans="12:14" x14ac:dyDescent="0.3">
      <c r="L547" s="131"/>
      <c r="M547" s="131"/>
      <c r="N547" s="131"/>
    </row>
    <row r="548" spans="12:14" x14ac:dyDescent="0.3">
      <c r="L548" s="131"/>
      <c r="M548" s="131"/>
      <c r="N548" s="131"/>
    </row>
    <row r="549" spans="12:14" x14ac:dyDescent="0.3">
      <c r="L549" s="131"/>
      <c r="M549" s="131"/>
      <c r="N549" s="131"/>
    </row>
    <row r="550" spans="12:14" x14ac:dyDescent="0.3">
      <c r="L550" s="131"/>
      <c r="M550" s="131"/>
      <c r="N550" s="131"/>
    </row>
    <row r="551" spans="12:14" x14ac:dyDescent="0.3">
      <c r="L551" s="131"/>
      <c r="M551" s="131"/>
      <c r="N551" s="131"/>
    </row>
    <row r="552" spans="12:14" x14ac:dyDescent="0.3">
      <c r="L552" s="131"/>
      <c r="M552" s="131"/>
      <c r="N552" s="131"/>
    </row>
    <row r="553" spans="12:14" x14ac:dyDescent="0.3">
      <c r="L553" s="131"/>
      <c r="M553" s="131"/>
      <c r="N553" s="131"/>
    </row>
    <row r="554" spans="12:14" x14ac:dyDescent="0.3">
      <c r="L554" s="131"/>
      <c r="M554" s="131"/>
      <c r="N554" s="131"/>
    </row>
    <row r="555" spans="12:14" x14ac:dyDescent="0.3">
      <c r="L555" s="131"/>
      <c r="M555" s="131"/>
      <c r="N555" s="131"/>
    </row>
    <row r="556" spans="12:14" x14ac:dyDescent="0.3">
      <c r="L556" s="131"/>
      <c r="M556" s="131"/>
      <c r="N556" s="131"/>
    </row>
    <row r="557" spans="12:14" x14ac:dyDescent="0.3">
      <c r="L557" s="131"/>
      <c r="M557" s="131"/>
      <c r="N557" s="131"/>
    </row>
    <row r="558" spans="12:14" x14ac:dyDescent="0.3">
      <c r="L558" s="131"/>
      <c r="M558" s="131"/>
      <c r="N558" s="131"/>
    </row>
    <row r="559" spans="12:14" x14ac:dyDescent="0.3">
      <c r="L559" s="131"/>
      <c r="M559" s="131"/>
      <c r="N559" s="131"/>
    </row>
    <row r="560" spans="12:14" x14ac:dyDescent="0.3">
      <c r="L560" s="131"/>
      <c r="M560" s="131"/>
      <c r="N560" s="131"/>
    </row>
    <row r="561" spans="12:14" x14ac:dyDescent="0.3">
      <c r="L561" s="131"/>
      <c r="M561" s="131"/>
      <c r="N561" s="131"/>
    </row>
    <row r="562" spans="12:14" x14ac:dyDescent="0.3">
      <c r="L562" s="131"/>
      <c r="M562" s="131"/>
      <c r="N562" s="131"/>
    </row>
    <row r="563" spans="12:14" x14ac:dyDescent="0.3">
      <c r="L563" s="131"/>
      <c r="M563" s="131"/>
      <c r="N563" s="131"/>
    </row>
  </sheetData>
  <mergeCells count="1">
    <mergeCell ref="A3:R3"/>
  </mergeCells>
  <dataValidations count="5">
    <dataValidation allowBlank="1" showInputMessage="1" showErrorMessage="1" promptTitle="CPV" prompt="Je obavezan podatak" sqref="E8:E10 E42:E46 E39 E15:E27 E29:E37 E64:E68 E59:E62 E70:E82 E48:E51 E53:E57" xr:uid="{00000000-0002-0000-0300-000000000000}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C8:C10 C15 C17:C18 C20:C21 C23:C24 C29:C30 C46 C32 C38:C40 C42:C44 C35 C50:C68 C70:C82" xr:uid="{00000000-0002-0000-0300-000001000000}">
      <formula1>2</formula1>
      <formula2>200</formula2>
    </dataValidation>
    <dataValidation allowBlank="1" showInputMessage="1" showErrorMessage="1" promptTitle="Evidencijski broj nabave" prompt="Je obavezan podatak_x000a_" sqref="B9:B10 B13:B18 B20:B21 B23:B24 B46 B42:B44 B64:B67 B31:B33 B35:B40 B78:B82 B70:B73 B49:B50 B54:B61" xr:uid="{00000000-0002-0000-0300-000002000000}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L9:L10 N9:N10 N40 N35:N36 L40 L35" xr:uid="{00000000-0002-0000-0300-000003000000}">
      <formula1>100</formula1>
    </dataValidation>
    <dataValidation allowBlank="1" showInputMessage="1" showErrorMessage="1" promptTitle="Planirano trajanje ugovora/OS" prompt="je obavezan podatak za postupke javne nabave" sqref="K28 K30 K57" xr:uid="{00000000-0002-0000-0300-000004000000}"/>
  </dataValidations>
  <pageMargins left="0.7" right="0.7" top="0.75" bottom="0.75" header="0.3" footer="0.3"/>
  <pageSetup paperSize="9" scale="50" fitToHeight="0" orientation="landscape" r:id="rId1"/>
  <ignoredErrors>
    <ignoredError sqref="N15 M25 N20 M6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70"/>
  <sheetViews>
    <sheetView zoomScaleNormal="100" workbookViewId="0">
      <pane ySplit="6" topLeftCell="A7" activePane="bottomLeft" state="frozen"/>
      <selection activeCell="A3" sqref="A3:R3"/>
      <selection pane="bottomLeft" activeCell="A3" sqref="A3:R3"/>
    </sheetView>
  </sheetViews>
  <sheetFormatPr defaultColWidth="9.109375" defaultRowHeight="12" x14ac:dyDescent="0.25"/>
  <cols>
    <col min="1" max="1" width="3.6640625" style="31" bestFit="1" customWidth="1"/>
    <col min="2" max="2" width="10.109375" style="31" bestFit="1" customWidth="1"/>
    <col min="3" max="3" width="29.33203125" style="31" customWidth="1"/>
    <col min="4" max="4" width="11.6640625" style="31" bestFit="1" customWidth="1"/>
    <col min="5" max="5" width="9.33203125" style="31" bestFit="1" customWidth="1"/>
    <col min="6" max="6" width="12.33203125" style="31" customWidth="1"/>
    <col min="7" max="7" width="15.6640625" style="31" customWidth="1"/>
    <col min="8" max="8" width="17.44140625" style="31" customWidth="1"/>
    <col min="9" max="9" width="12.88671875" style="31" bestFit="1" customWidth="1"/>
    <col min="10" max="10" width="9.109375" style="31" bestFit="1" customWidth="1"/>
    <col min="11" max="11" width="12.88671875" style="31" customWidth="1"/>
    <col min="12" max="12" width="10" style="31" bestFit="1" customWidth="1"/>
    <col min="13" max="13" width="10.33203125" style="31" customWidth="1"/>
    <col min="14" max="14" width="12.109375" style="31" bestFit="1" customWidth="1"/>
    <col min="15" max="15" width="9.109375" style="31" bestFit="1" customWidth="1"/>
    <col min="16" max="16" width="13.88671875" style="31" bestFit="1" customWidth="1"/>
    <col min="17" max="17" width="11.44140625" style="31" bestFit="1" customWidth="1"/>
    <col min="18" max="18" width="9" style="31" bestFit="1" customWidth="1"/>
    <col min="19" max="16384" width="9.109375" style="31"/>
  </cols>
  <sheetData>
    <row r="1" spans="1:19" s="2" customFormat="1" ht="15" customHeight="1" x14ac:dyDescent="0.25">
      <c r="A1" s="1"/>
    </row>
    <row r="2" spans="1:19" s="2" customFormat="1" ht="15" customHeight="1" x14ac:dyDescent="0.25">
      <c r="A2" s="1"/>
    </row>
    <row r="3" spans="1:19" s="2" customFormat="1" ht="15" customHeight="1" x14ac:dyDescent="0.25">
      <c r="A3" s="201" t="s">
        <v>47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4" spans="1:19" s="2" customFormat="1" ht="15" customHeight="1" x14ac:dyDescent="0.25">
      <c r="A4" s="1"/>
    </row>
    <row r="5" spans="1:19" s="2" customFormat="1" ht="34.200000000000003" x14ac:dyDescent="0.25">
      <c r="A5" s="3" t="s">
        <v>792</v>
      </c>
      <c r="B5" s="3" t="s">
        <v>16</v>
      </c>
      <c r="C5" s="3" t="s">
        <v>17</v>
      </c>
      <c r="D5" s="3" t="s">
        <v>36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</row>
    <row r="6" spans="1:19" s="2" customFormat="1" ht="15" customHeight="1" x14ac:dyDescent="0.25">
      <c r="A6" s="3">
        <v>0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  <c r="R6" s="3" t="s">
        <v>33</v>
      </c>
    </row>
    <row r="7" spans="1:19" ht="48" x14ac:dyDescent="0.25">
      <c r="A7" s="65">
        <v>1</v>
      </c>
      <c r="B7" s="132" t="s">
        <v>42</v>
      </c>
      <c r="C7" s="126" t="s">
        <v>64</v>
      </c>
      <c r="D7" s="6" t="s">
        <v>62</v>
      </c>
      <c r="E7" s="133" t="s">
        <v>181</v>
      </c>
      <c r="F7" s="66" t="s">
        <v>182</v>
      </c>
      <c r="G7" s="7" t="s">
        <v>65</v>
      </c>
      <c r="H7" s="134" t="s">
        <v>63</v>
      </c>
      <c r="I7" s="4" t="s">
        <v>38</v>
      </c>
      <c r="J7" s="4" t="s">
        <v>76</v>
      </c>
      <c r="K7" s="7" t="s">
        <v>35</v>
      </c>
      <c r="L7" s="67">
        <v>19164</v>
      </c>
      <c r="M7" s="67">
        <f>L7*0.25</f>
        <v>4791</v>
      </c>
      <c r="N7" s="67">
        <f>L7+M7</f>
        <v>23955</v>
      </c>
      <c r="O7" s="135"/>
      <c r="P7" s="67">
        <v>1718.45</v>
      </c>
      <c r="Q7" s="135"/>
      <c r="R7" s="135"/>
      <c r="S7" s="136"/>
    </row>
    <row r="8" spans="1:19" ht="72" x14ac:dyDescent="0.25">
      <c r="A8" s="62">
        <v>2</v>
      </c>
      <c r="B8" s="85" t="s">
        <v>92</v>
      </c>
      <c r="C8" s="63" t="s">
        <v>116</v>
      </c>
      <c r="D8" s="65" t="s">
        <v>93</v>
      </c>
      <c r="E8" s="133" t="s">
        <v>180</v>
      </c>
      <c r="F8" s="66" t="s">
        <v>476</v>
      </c>
      <c r="G8" s="66" t="s">
        <v>94</v>
      </c>
      <c r="H8" s="63" t="s">
        <v>95</v>
      </c>
      <c r="I8" s="65" t="s">
        <v>38</v>
      </c>
      <c r="J8" s="65" t="s">
        <v>96</v>
      </c>
      <c r="K8" s="66" t="s">
        <v>97</v>
      </c>
      <c r="L8" s="67">
        <v>972776.52</v>
      </c>
      <c r="M8" s="67">
        <f>N8-L8</f>
        <v>25</v>
      </c>
      <c r="N8" s="67">
        <v>972801.52</v>
      </c>
      <c r="O8" s="65"/>
      <c r="P8" s="67">
        <v>437250.3</v>
      </c>
      <c r="Q8" s="156"/>
      <c r="R8" s="62"/>
    </row>
    <row r="9" spans="1:19" ht="60" x14ac:dyDescent="0.25">
      <c r="A9" s="62">
        <v>3</v>
      </c>
      <c r="B9" s="85" t="s">
        <v>92</v>
      </c>
      <c r="C9" s="63" t="s">
        <v>98</v>
      </c>
      <c r="D9" s="65" t="s">
        <v>100</v>
      </c>
      <c r="E9" s="133" t="s">
        <v>180</v>
      </c>
      <c r="F9" s="66" t="s">
        <v>476</v>
      </c>
      <c r="G9" s="7" t="s">
        <v>99</v>
      </c>
      <c r="H9" s="63" t="s">
        <v>95</v>
      </c>
      <c r="I9" s="65" t="s">
        <v>38</v>
      </c>
      <c r="J9" s="65" t="s">
        <v>96</v>
      </c>
      <c r="K9" s="66" t="s">
        <v>97</v>
      </c>
      <c r="L9" s="67">
        <v>14176.1</v>
      </c>
      <c r="M9" s="67">
        <f>N9-L9</f>
        <v>1404.0299999999988</v>
      </c>
      <c r="N9" s="67">
        <v>15580.13</v>
      </c>
      <c r="O9" s="135"/>
      <c r="P9" s="67">
        <v>2327.64</v>
      </c>
      <c r="Q9" s="156"/>
      <c r="R9" s="137"/>
    </row>
    <row r="10" spans="1:19" ht="48" x14ac:dyDescent="0.25">
      <c r="A10" s="65">
        <v>4</v>
      </c>
      <c r="B10" s="99" t="s">
        <v>110</v>
      </c>
      <c r="C10" s="63" t="s">
        <v>106</v>
      </c>
      <c r="D10" s="65" t="s">
        <v>108</v>
      </c>
      <c r="E10" s="133" t="s">
        <v>183</v>
      </c>
      <c r="F10" s="66" t="s">
        <v>439</v>
      </c>
      <c r="G10" s="7" t="s">
        <v>111</v>
      </c>
      <c r="H10" s="63" t="s">
        <v>113</v>
      </c>
      <c r="I10" s="65" t="s">
        <v>38</v>
      </c>
      <c r="J10" s="65" t="s">
        <v>114</v>
      </c>
      <c r="K10" s="66" t="s">
        <v>60</v>
      </c>
      <c r="L10" s="67">
        <v>28539</v>
      </c>
      <c r="M10" s="67">
        <f>L10*0.25</f>
        <v>7134.75</v>
      </c>
      <c r="N10" s="171">
        <f>L10+M10</f>
        <v>35673.75</v>
      </c>
      <c r="O10" s="135"/>
      <c r="P10" s="67">
        <v>4595</v>
      </c>
      <c r="Q10" s="137"/>
      <c r="R10" s="137"/>
    </row>
    <row r="11" spans="1:19" ht="48" x14ac:dyDescent="0.25">
      <c r="A11" s="62">
        <v>5</v>
      </c>
      <c r="B11" s="99" t="s">
        <v>110</v>
      </c>
      <c r="C11" s="63" t="s">
        <v>107</v>
      </c>
      <c r="D11" s="65" t="s">
        <v>109</v>
      </c>
      <c r="E11" s="133" t="s">
        <v>183</v>
      </c>
      <c r="F11" s="66" t="s">
        <v>439</v>
      </c>
      <c r="G11" s="7" t="s">
        <v>112</v>
      </c>
      <c r="H11" s="63" t="s">
        <v>113</v>
      </c>
      <c r="I11" s="65" t="s">
        <v>38</v>
      </c>
      <c r="J11" s="65" t="s">
        <v>114</v>
      </c>
      <c r="K11" s="66" t="s">
        <v>60</v>
      </c>
      <c r="L11" s="67">
        <v>41665</v>
      </c>
      <c r="M11" s="67">
        <f>L11*0.25</f>
        <v>10416.25</v>
      </c>
      <c r="N11" s="171">
        <f>L11+M11</f>
        <v>52081.25</v>
      </c>
      <c r="O11" s="135"/>
      <c r="P11" s="67">
        <v>10812.5</v>
      </c>
      <c r="Q11" s="137"/>
      <c r="R11" s="137"/>
    </row>
    <row r="12" spans="1:19" ht="48" x14ac:dyDescent="0.25">
      <c r="A12" s="62">
        <v>6</v>
      </c>
      <c r="B12" s="99" t="s">
        <v>322</v>
      </c>
      <c r="C12" s="63" t="s">
        <v>320</v>
      </c>
      <c r="D12" s="157" t="s">
        <v>307</v>
      </c>
      <c r="E12" s="133" t="s">
        <v>353</v>
      </c>
      <c r="F12" s="66" t="s">
        <v>354</v>
      </c>
      <c r="G12" s="7" t="s">
        <v>321</v>
      </c>
      <c r="H12" s="63" t="s">
        <v>323</v>
      </c>
      <c r="I12" s="65" t="s">
        <v>38</v>
      </c>
      <c r="J12" s="65" t="s">
        <v>170</v>
      </c>
      <c r="K12" s="66" t="s">
        <v>324</v>
      </c>
      <c r="L12" s="67">
        <v>1000977.49</v>
      </c>
      <c r="M12" s="67">
        <f>N12-L12</f>
        <v>130127.58000000007</v>
      </c>
      <c r="N12" s="67">
        <v>1131105.07</v>
      </c>
      <c r="O12" s="135"/>
      <c r="P12" s="67">
        <v>538320.11</v>
      </c>
      <c r="Q12" s="137"/>
      <c r="R12" s="137"/>
    </row>
    <row r="13" spans="1:19" ht="48.6" thickBot="1" x14ac:dyDescent="0.3">
      <c r="A13" s="88">
        <v>7</v>
      </c>
      <c r="B13" s="172" t="s">
        <v>356</v>
      </c>
      <c r="C13" s="47" t="s">
        <v>364</v>
      </c>
      <c r="D13" s="158" t="s">
        <v>308</v>
      </c>
      <c r="E13" s="138" t="s">
        <v>358</v>
      </c>
      <c r="F13" s="49" t="s">
        <v>437</v>
      </c>
      <c r="G13" s="18" t="s">
        <v>357</v>
      </c>
      <c r="H13" s="47" t="s">
        <v>355</v>
      </c>
      <c r="I13" s="46" t="s">
        <v>38</v>
      </c>
      <c r="J13" s="46" t="s">
        <v>352</v>
      </c>
      <c r="K13" s="49" t="s">
        <v>365</v>
      </c>
      <c r="L13" s="52">
        <v>183679.05</v>
      </c>
      <c r="M13" s="52">
        <f>L13*0.25</f>
        <v>45919.762499999997</v>
      </c>
      <c r="N13" s="52">
        <f>L13+M13</f>
        <v>229598.8125</v>
      </c>
      <c r="O13" s="173"/>
      <c r="P13" s="52">
        <v>56250</v>
      </c>
      <c r="Q13" s="139"/>
      <c r="R13" s="139"/>
    </row>
    <row r="14" spans="1:19" ht="48" x14ac:dyDescent="0.25">
      <c r="A14" s="69">
        <v>8</v>
      </c>
      <c r="B14" s="174" t="s">
        <v>110</v>
      </c>
      <c r="C14" s="175" t="s">
        <v>402</v>
      </c>
      <c r="D14" s="159" t="s">
        <v>403</v>
      </c>
      <c r="E14" s="140" t="s">
        <v>183</v>
      </c>
      <c r="F14" s="66" t="s">
        <v>441</v>
      </c>
      <c r="G14" s="117" t="s">
        <v>404</v>
      </c>
      <c r="H14" s="175" t="s">
        <v>405</v>
      </c>
      <c r="I14" s="90" t="s">
        <v>38</v>
      </c>
      <c r="J14" s="90" t="s">
        <v>360</v>
      </c>
      <c r="K14" s="120" t="s">
        <v>406</v>
      </c>
      <c r="L14" s="121">
        <v>46804</v>
      </c>
      <c r="M14" s="121">
        <f>L14*0.25</f>
        <v>11701</v>
      </c>
      <c r="N14" s="121">
        <f>L14+M14</f>
        <v>58505</v>
      </c>
      <c r="O14" s="176"/>
      <c r="P14" s="121">
        <v>29560</v>
      </c>
      <c r="Q14" s="141"/>
      <c r="R14" s="141"/>
    </row>
    <row r="15" spans="1:19" ht="108" x14ac:dyDescent="0.25">
      <c r="A15" s="69">
        <v>9</v>
      </c>
      <c r="B15" s="115" t="s">
        <v>110</v>
      </c>
      <c r="C15" s="177" t="s">
        <v>367</v>
      </c>
      <c r="D15" s="160" t="s">
        <v>368</v>
      </c>
      <c r="E15" s="140" t="s">
        <v>183</v>
      </c>
      <c r="F15" s="66" t="s">
        <v>440</v>
      </c>
      <c r="G15" s="117" t="s">
        <v>369</v>
      </c>
      <c r="H15" s="175" t="s">
        <v>370</v>
      </c>
      <c r="I15" s="178" t="s">
        <v>38</v>
      </c>
      <c r="J15" s="178" t="s">
        <v>371</v>
      </c>
      <c r="K15" s="179" t="s">
        <v>372</v>
      </c>
      <c r="L15" s="121">
        <v>20951</v>
      </c>
      <c r="M15" s="121">
        <f>L15*0.25</f>
        <v>5237.75</v>
      </c>
      <c r="N15" s="121">
        <f>L15+M15</f>
        <v>26188.75</v>
      </c>
      <c r="O15" s="180"/>
      <c r="P15" s="121">
        <v>4075</v>
      </c>
      <c r="Q15" s="141"/>
      <c r="R15" s="141"/>
    </row>
    <row r="16" spans="1:19" ht="120" x14ac:dyDescent="0.25">
      <c r="A16" s="62">
        <v>10</v>
      </c>
      <c r="B16" s="99" t="s">
        <v>356</v>
      </c>
      <c r="C16" s="63" t="s">
        <v>375</v>
      </c>
      <c r="D16" s="157" t="s">
        <v>374</v>
      </c>
      <c r="E16" s="133" t="s">
        <v>358</v>
      </c>
      <c r="F16" s="66" t="s">
        <v>438</v>
      </c>
      <c r="G16" s="7" t="s">
        <v>373</v>
      </c>
      <c r="H16" s="63" t="s">
        <v>376</v>
      </c>
      <c r="I16" s="65" t="s">
        <v>38</v>
      </c>
      <c r="J16" s="65" t="s">
        <v>377</v>
      </c>
      <c r="K16" s="66" t="s">
        <v>378</v>
      </c>
      <c r="L16" s="67">
        <v>73262.5</v>
      </c>
      <c r="M16" s="67">
        <f>L16*0.25</f>
        <v>18315.625</v>
      </c>
      <c r="N16" s="67">
        <f>L16+M16</f>
        <v>91578.125</v>
      </c>
      <c r="O16" s="135"/>
      <c r="P16" s="121">
        <v>17918</v>
      </c>
      <c r="Q16" s="137"/>
      <c r="R16" s="137"/>
    </row>
    <row r="17" spans="1:18" ht="120" x14ac:dyDescent="0.25">
      <c r="A17" s="62">
        <v>11</v>
      </c>
      <c r="B17" s="99" t="s">
        <v>356</v>
      </c>
      <c r="C17" s="63" t="s">
        <v>379</v>
      </c>
      <c r="D17" s="157" t="s">
        <v>381</v>
      </c>
      <c r="E17" s="133" t="s">
        <v>358</v>
      </c>
      <c r="F17" s="66" t="s">
        <v>438</v>
      </c>
      <c r="G17" s="7" t="s">
        <v>380</v>
      </c>
      <c r="H17" s="63" t="s">
        <v>376</v>
      </c>
      <c r="I17" s="65" t="s">
        <v>38</v>
      </c>
      <c r="J17" s="65" t="s">
        <v>377</v>
      </c>
      <c r="K17" s="66" t="s">
        <v>378</v>
      </c>
      <c r="L17" s="67">
        <v>71903.8</v>
      </c>
      <c r="M17" s="67">
        <f>L17*0.25</f>
        <v>17975.95</v>
      </c>
      <c r="N17" s="67">
        <f>L17+M17</f>
        <v>89879.75</v>
      </c>
      <c r="O17" s="135"/>
      <c r="P17" s="121">
        <v>30182.52</v>
      </c>
      <c r="Q17" s="137"/>
      <c r="R17" s="137"/>
    </row>
    <row r="18" spans="1:18" s="2" customFormat="1" ht="60" x14ac:dyDescent="0.25">
      <c r="A18" s="10">
        <v>12</v>
      </c>
      <c r="B18" s="132" t="s">
        <v>407</v>
      </c>
      <c r="C18" s="126" t="s">
        <v>710</v>
      </c>
      <c r="D18" s="6" t="s">
        <v>408</v>
      </c>
      <c r="E18" s="133">
        <v>64200000</v>
      </c>
      <c r="F18" s="7" t="s">
        <v>742</v>
      </c>
      <c r="G18" s="7" t="s">
        <v>799</v>
      </c>
      <c r="H18" s="126" t="s">
        <v>411</v>
      </c>
      <c r="I18" s="65" t="s">
        <v>38</v>
      </c>
      <c r="J18" s="4" t="s">
        <v>410</v>
      </c>
      <c r="K18" s="7" t="s">
        <v>409</v>
      </c>
      <c r="L18" s="142">
        <f>585600-508980.8</f>
        <v>76619.200000000012</v>
      </c>
      <c r="M18" s="142">
        <f>146400-127245.2</f>
        <v>19154.800000000003</v>
      </c>
      <c r="N18" s="142">
        <f>732000-636226</f>
        <v>95774</v>
      </c>
      <c r="O18" s="181"/>
      <c r="P18" s="123"/>
      <c r="Q18" s="126" t="s">
        <v>822</v>
      </c>
      <c r="R18" s="11"/>
    </row>
    <row r="19" spans="1:18" s="2" customFormat="1" ht="48" x14ac:dyDescent="0.25">
      <c r="A19" s="62">
        <v>13</v>
      </c>
      <c r="B19" s="132" t="s">
        <v>407</v>
      </c>
      <c r="C19" s="126" t="s">
        <v>820</v>
      </c>
      <c r="D19" s="6" t="s">
        <v>813</v>
      </c>
      <c r="E19" s="133" t="s">
        <v>814</v>
      </c>
      <c r="F19" s="7" t="s">
        <v>742</v>
      </c>
      <c r="G19" s="7" t="s">
        <v>821</v>
      </c>
      <c r="H19" s="126" t="s">
        <v>411</v>
      </c>
      <c r="I19" s="65" t="s">
        <v>38</v>
      </c>
      <c r="J19" s="4" t="s">
        <v>410</v>
      </c>
      <c r="K19" s="7" t="s">
        <v>409</v>
      </c>
      <c r="L19" s="142">
        <v>0</v>
      </c>
      <c r="M19" s="142">
        <v>0</v>
      </c>
      <c r="N19" s="142">
        <v>0</v>
      </c>
      <c r="O19" s="181"/>
      <c r="P19" s="123"/>
      <c r="Q19" s="126" t="s">
        <v>823</v>
      </c>
      <c r="R19" s="11"/>
    </row>
    <row r="20" spans="1:18" ht="60" x14ac:dyDescent="0.25">
      <c r="A20" s="62">
        <v>14</v>
      </c>
      <c r="B20" s="132" t="s">
        <v>632</v>
      </c>
      <c r="C20" s="63" t="s">
        <v>723</v>
      </c>
      <c r="D20" s="66" t="s">
        <v>719</v>
      </c>
      <c r="E20" s="133" t="s">
        <v>545</v>
      </c>
      <c r="F20" s="66" t="s">
        <v>724</v>
      </c>
      <c r="G20" s="7" t="s">
        <v>718</v>
      </c>
      <c r="H20" s="63" t="s">
        <v>633</v>
      </c>
      <c r="I20" s="65" t="s">
        <v>38</v>
      </c>
      <c r="J20" s="65" t="s">
        <v>720</v>
      </c>
      <c r="K20" s="7" t="s">
        <v>721</v>
      </c>
      <c r="L20" s="123">
        <v>362412.42</v>
      </c>
      <c r="M20" s="123">
        <v>90603.11</v>
      </c>
      <c r="N20" s="123">
        <v>453015.53</v>
      </c>
      <c r="O20" s="65" t="s">
        <v>737</v>
      </c>
      <c r="P20" s="123">
        <v>453015.53</v>
      </c>
      <c r="Q20" s="126"/>
      <c r="R20" s="11"/>
    </row>
    <row r="21" spans="1:18" ht="48" x14ac:dyDescent="0.25">
      <c r="A21" s="62">
        <v>15</v>
      </c>
      <c r="B21" s="132" t="s">
        <v>595</v>
      </c>
      <c r="C21" s="63" t="s">
        <v>592</v>
      </c>
      <c r="D21" s="65" t="s">
        <v>593</v>
      </c>
      <c r="E21" s="133" t="s">
        <v>181</v>
      </c>
      <c r="F21" s="66" t="s">
        <v>613</v>
      </c>
      <c r="G21" s="7" t="s">
        <v>594</v>
      </c>
      <c r="H21" s="134" t="s">
        <v>63</v>
      </c>
      <c r="I21" s="65" t="s">
        <v>38</v>
      </c>
      <c r="J21" s="65" t="s">
        <v>596</v>
      </c>
      <c r="K21" s="7" t="s">
        <v>60</v>
      </c>
      <c r="L21" s="67">
        <v>67550</v>
      </c>
      <c r="M21" s="67">
        <f>L21*0.25</f>
        <v>16887.5</v>
      </c>
      <c r="N21" s="67">
        <f>L21+M21</f>
        <v>84437.5</v>
      </c>
      <c r="O21" s="135"/>
      <c r="P21" s="123">
        <v>13662.5</v>
      </c>
      <c r="Q21" s="137"/>
      <c r="R21" s="137"/>
    </row>
    <row r="22" spans="1:18" ht="60" x14ac:dyDescent="0.25">
      <c r="A22" s="10">
        <v>16</v>
      </c>
      <c r="B22" s="132" t="s">
        <v>632</v>
      </c>
      <c r="C22" s="63" t="s">
        <v>723</v>
      </c>
      <c r="D22" s="65" t="s">
        <v>631</v>
      </c>
      <c r="E22" s="133" t="s">
        <v>545</v>
      </c>
      <c r="F22" s="66" t="s">
        <v>725</v>
      </c>
      <c r="G22" s="7" t="s">
        <v>718</v>
      </c>
      <c r="H22" s="63" t="s">
        <v>633</v>
      </c>
      <c r="I22" s="65" t="s">
        <v>38</v>
      </c>
      <c r="J22" s="65" t="s">
        <v>634</v>
      </c>
      <c r="K22" s="7" t="s">
        <v>635</v>
      </c>
      <c r="L22" s="67">
        <v>362710.2</v>
      </c>
      <c r="M22" s="67">
        <v>90677.55</v>
      </c>
      <c r="N22" s="67">
        <v>453387.75</v>
      </c>
      <c r="O22" s="65" t="s">
        <v>677</v>
      </c>
      <c r="P22" s="67">
        <v>453387.75</v>
      </c>
      <c r="Q22" s="82"/>
      <c r="R22" s="82"/>
    </row>
    <row r="23" spans="1:18" ht="48" x14ac:dyDescent="0.25">
      <c r="A23" s="62">
        <v>17</v>
      </c>
      <c r="B23" s="85" t="s">
        <v>687</v>
      </c>
      <c r="C23" s="63" t="s">
        <v>689</v>
      </c>
      <c r="D23" s="65" t="s">
        <v>685</v>
      </c>
      <c r="E23" s="133" t="s">
        <v>692</v>
      </c>
      <c r="F23" s="66" t="s">
        <v>726</v>
      </c>
      <c r="G23" s="7" t="s">
        <v>688</v>
      </c>
      <c r="H23" s="134" t="s">
        <v>690</v>
      </c>
      <c r="I23" s="65" t="s">
        <v>38</v>
      </c>
      <c r="J23" s="65" t="s">
        <v>691</v>
      </c>
      <c r="K23" s="7" t="s">
        <v>145</v>
      </c>
      <c r="L23" s="67">
        <v>58280</v>
      </c>
      <c r="M23" s="67">
        <f>L23*0.25</f>
        <v>14570</v>
      </c>
      <c r="N23" s="67">
        <f>L23+M23</f>
        <v>72850</v>
      </c>
      <c r="O23" s="135"/>
      <c r="P23" s="135"/>
      <c r="Q23" s="137"/>
      <c r="R23" s="137"/>
    </row>
    <row r="24" spans="1:18" ht="48" x14ac:dyDescent="0.25">
      <c r="A24" s="62">
        <v>18</v>
      </c>
      <c r="B24" s="85" t="s">
        <v>687</v>
      </c>
      <c r="C24" s="63" t="s">
        <v>693</v>
      </c>
      <c r="D24" s="65" t="s">
        <v>686</v>
      </c>
      <c r="E24" s="133" t="s">
        <v>692</v>
      </c>
      <c r="F24" s="66" t="s">
        <v>726</v>
      </c>
      <c r="G24" s="7" t="s">
        <v>694</v>
      </c>
      <c r="H24" s="134" t="s">
        <v>690</v>
      </c>
      <c r="I24" s="65" t="s">
        <v>38</v>
      </c>
      <c r="J24" s="65" t="s">
        <v>691</v>
      </c>
      <c r="K24" s="7" t="s">
        <v>145</v>
      </c>
      <c r="L24" s="67">
        <v>314100</v>
      </c>
      <c r="M24" s="67">
        <f>L24*0.25</f>
        <v>78525</v>
      </c>
      <c r="N24" s="67">
        <f>L24+M24</f>
        <v>392625</v>
      </c>
      <c r="O24" s="65" t="s">
        <v>736</v>
      </c>
      <c r="P24" s="67">
        <v>392625</v>
      </c>
      <c r="Q24" s="137"/>
      <c r="R24" s="137"/>
    </row>
    <row r="25" spans="1:18" ht="48" x14ac:dyDescent="0.25">
      <c r="A25" s="62">
        <v>19</v>
      </c>
      <c r="B25" s="132" t="s">
        <v>595</v>
      </c>
      <c r="C25" s="63" t="s">
        <v>727</v>
      </c>
      <c r="D25" s="65" t="s">
        <v>717</v>
      </c>
      <c r="E25" s="133" t="s">
        <v>181</v>
      </c>
      <c r="F25" s="66" t="s">
        <v>801</v>
      </c>
      <c r="G25" s="7" t="s">
        <v>728</v>
      </c>
      <c r="H25" s="134" t="s">
        <v>63</v>
      </c>
      <c r="I25" s="65" t="s">
        <v>38</v>
      </c>
      <c r="J25" s="65" t="s">
        <v>617</v>
      </c>
      <c r="K25" s="7" t="s">
        <v>35</v>
      </c>
      <c r="L25" s="67">
        <v>17114.099999999999</v>
      </c>
      <c r="M25" s="67">
        <f>L25*0.25</f>
        <v>4278.5249999999996</v>
      </c>
      <c r="N25" s="67">
        <f>L25+M25</f>
        <v>21392.625</v>
      </c>
      <c r="O25" s="135"/>
      <c r="P25" s="135"/>
      <c r="Q25" s="137"/>
      <c r="R25" s="137"/>
    </row>
    <row r="26" spans="1:18" ht="60.6" thickBot="1" x14ac:dyDescent="0.3">
      <c r="A26" s="71">
        <v>20</v>
      </c>
      <c r="B26" s="143" t="s">
        <v>632</v>
      </c>
      <c r="C26" s="72" t="s">
        <v>816</v>
      </c>
      <c r="D26" s="71" t="s">
        <v>815</v>
      </c>
      <c r="E26" s="144" t="s">
        <v>545</v>
      </c>
      <c r="F26" s="43" t="s">
        <v>817</v>
      </c>
      <c r="G26" s="27" t="s">
        <v>819</v>
      </c>
      <c r="H26" s="72" t="s">
        <v>633</v>
      </c>
      <c r="I26" s="74" t="s">
        <v>38</v>
      </c>
      <c r="J26" s="74" t="s">
        <v>673</v>
      </c>
      <c r="K26" s="27" t="s">
        <v>818</v>
      </c>
      <c r="L26" s="76">
        <v>837.26</v>
      </c>
      <c r="M26" s="76">
        <f>L26*0.25</f>
        <v>209.315</v>
      </c>
      <c r="N26" s="76">
        <f>L26+M26</f>
        <v>1046.575</v>
      </c>
      <c r="O26" s="44"/>
      <c r="P26" s="44"/>
      <c r="Q26" s="44"/>
      <c r="R26" s="44"/>
    </row>
    <row r="27" spans="1:18" ht="12.6" thickTop="1" x14ac:dyDescent="0.25">
      <c r="L27" s="147"/>
      <c r="M27" s="147"/>
      <c r="N27" s="147"/>
    </row>
    <row r="28" spans="1:18" x14ac:dyDescent="0.25">
      <c r="L28" s="147"/>
      <c r="M28" s="147"/>
      <c r="N28" s="147"/>
    </row>
    <row r="29" spans="1:18" x14ac:dyDescent="0.25">
      <c r="L29" s="147"/>
      <c r="M29" s="147"/>
      <c r="N29" s="147"/>
    </row>
    <row r="30" spans="1:18" x14ac:dyDescent="0.25">
      <c r="L30" s="147"/>
      <c r="M30" s="147"/>
      <c r="N30" s="147"/>
    </row>
    <row r="31" spans="1:18" x14ac:dyDescent="0.25">
      <c r="L31" s="147"/>
      <c r="M31" s="147"/>
      <c r="N31" s="147"/>
    </row>
    <row r="32" spans="1:18" x14ac:dyDescent="0.25">
      <c r="L32" s="147"/>
      <c r="M32" s="147"/>
      <c r="N32" s="147"/>
    </row>
    <row r="33" spans="12:14" x14ac:dyDescent="0.25">
      <c r="L33" s="147"/>
      <c r="M33" s="147"/>
      <c r="N33" s="147"/>
    </row>
    <row r="34" spans="12:14" x14ac:dyDescent="0.25">
      <c r="L34" s="147"/>
      <c r="M34" s="147"/>
      <c r="N34" s="147"/>
    </row>
    <row r="35" spans="12:14" x14ac:dyDescent="0.25">
      <c r="L35" s="147"/>
      <c r="M35" s="147"/>
      <c r="N35" s="147"/>
    </row>
    <row r="36" spans="12:14" x14ac:dyDescent="0.25">
      <c r="L36" s="147"/>
      <c r="M36" s="147"/>
      <c r="N36" s="147"/>
    </row>
    <row r="37" spans="12:14" x14ac:dyDescent="0.25">
      <c r="L37" s="147"/>
      <c r="M37" s="147"/>
      <c r="N37" s="147"/>
    </row>
    <row r="38" spans="12:14" x14ac:dyDescent="0.25">
      <c r="L38" s="147"/>
      <c r="M38" s="147"/>
      <c r="N38" s="147"/>
    </row>
    <row r="39" spans="12:14" x14ac:dyDescent="0.25">
      <c r="L39" s="147"/>
      <c r="M39" s="147"/>
      <c r="N39" s="147"/>
    </row>
    <row r="40" spans="12:14" x14ac:dyDescent="0.25">
      <c r="L40" s="147"/>
      <c r="M40" s="147"/>
      <c r="N40" s="147"/>
    </row>
    <row r="41" spans="12:14" x14ac:dyDescent="0.25">
      <c r="L41" s="147"/>
      <c r="M41" s="147"/>
      <c r="N41" s="147"/>
    </row>
    <row r="42" spans="12:14" x14ac:dyDescent="0.25">
      <c r="L42" s="147"/>
      <c r="M42" s="147"/>
      <c r="N42" s="147"/>
    </row>
    <row r="43" spans="12:14" x14ac:dyDescent="0.25">
      <c r="L43" s="147"/>
      <c r="M43" s="147"/>
      <c r="N43" s="147"/>
    </row>
    <row r="44" spans="12:14" x14ac:dyDescent="0.25">
      <c r="L44" s="147"/>
      <c r="M44" s="147"/>
      <c r="N44" s="147"/>
    </row>
    <row r="45" spans="12:14" x14ac:dyDescent="0.25">
      <c r="L45" s="147"/>
      <c r="M45" s="147"/>
      <c r="N45" s="147"/>
    </row>
    <row r="46" spans="12:14" x14ac:dyDescent="0.25">
      <c r="L46" s="147"/>
      <c r="M46" s="147"/>
      <c r="N46" s="147"/>
    </row>
    <row r="47" spans="12:14" x14ac:dyDescent="0.25">
      <c r="L47" s="147"/>
      <c r="M47" s="147"/>
      <c r="N47" s="147"/>
    </row>
    <row r="48" spans="12:14" x14ac:dyDescent="0.25">
      <c r="L48" s="147"/>
      <c r="M48" s="147"/>
      <c r="N48" s="147"/>
    </row>
    <row r="49" spans="12:14" x14ac:dyDescent="0.25">
      <c r="L49" s="147"/>
      <c r="M49" s="147"/>
      <c r="N49" s="147"/>
    </row>
    <row r="50" spans="12:14" x14ac:dyDescent="0.25">
      <c r="L50" s="147"/>
      <c r="M50" s="147"/>
      <c r="N50" s="147"/>
    </row>
    <row r="51" spans="12:14" x14ac:dyDescent="0.25">
      <c r="L51" s="147"/>
      <c r="M51" s="147"/>
      <c r="N51" s="147"/>
    </row>
    <row r="52" spans="12:14" x14ac:dyDescent="0.25">
      <c r="L52" s="147"/>
      <c r="M52" s="147"/>
      <c r="N52" s="147"/>
    </row>
    <row r="53" spans="12:14" x14ac:dyDescent="0.25">
      <c r="L53" s="147"/>
      <c r="M53" s="147"/>
      <c r="N53" s="147"/>
    </row>
    <row r="54" spans="12:14" x14ac:dyDescent="0.25">
      <c r="L54" s="147"/>
      <c r="M54" s="147"/>
      <c r="N54" s="147"/>
    </row>
    <row r="55" spans="12:14" x14ac:dyDescent="0.25">
      <c r="L55" s="147"/>
      <c r="M55" s="147"/>
      <c r="N55" s="147"/>
    </row>
    <row r="56" spans="12:14" x14ac:dyDescent="0.25">
      <c r="L56" s="147"/>
      <c r="M56" s="147"/>
      <c r="N56" s="147"/>
    </row>
    <row r="57" spans="12:14" x14ac:dyDescent="0.25">
      <c r="L57" s="147"/>
      <c r="M57" s="147"/>
      <c r="N57" s="147"/>
    </row>
    <row r="58" spans="12:14" x14ac:dyDescent="0.25">
      <c r="L58" s="147"/>
      <c r="M58" s="147"/>
      <c r="N58" s="147"/>
    </row>
    <row r="59" spans="12:14" x14ac:dyDescent="0.25">
      <c r="L59" s="147"/>
      <c r="M59" s="147"/>
      <c r="N59" s="147"/>
    </row>
    <row r="60" spans="12:14" x14ac:dyDescent="0.25">
      <c r="L60" s="147"/>
      <c r="M60" s="147"/>
      <c r="N60" s="147"/>
    </row>
    <row r="61" spans="12:14" x14ac:dyDescent="0.25">
      <c r="L61" s="147"/>
      <c r="M61" s="147"/>
      <c r="N61" s="147"/>
    </row>
    <row r="62" spans="12:14" x14ac:dyDescent="0.25">
      <c r="L62" s="147"/>
      <c r="M62" s="147"/>
      <c r="N62" s="147"/>
    </row>
    <row r="63" spans="12:14" x14ac:dyDescent="0.25">
      <c r="L63" s="147"/>
      <c r="M63" s="147"/>
      <c r="N63" s="147"/>
    </row>
    <row r="64" spans="12:14" x14ac:dyDescent="0.25">
      <c r="L64" s="147"/>
      <c r="M64" s="147"/>
      <c r="N64" s="147"/>
    </row>
    <row r="65" spans="12:14" x14ac:dyDescent="0.25">
      <c r="L65" s="147"/>
      <c r="M65" s="147"/>
      <c r="N65" s="147"/>
    </row>
    <row r="66" spans="12:14" x14ac:dyDescent="0.25">
      <c r="L66" s="147"/>
      <c r="M66" s="147"/>
      <c r="N66" s="147"/>
    </row>
    <row r="67" spans="12:14" x14ac:dyDescent="0.25">
      <c r="L67" s="147"/>
      <c r="M67" s="147"/>
      <c r="N67" s="147"/>
    </row>
    <row r="68" spans="12:14" x14ac:dyDescent="0.25">
      <c r="L68" s="147"/>
      <c r="M68" s="147"/>
      <c r="N68" s="147"/>
    </row>
    <row r="69" spans="12:14" x14ac:dyDescent="0.25">
      <c r="L69" s="147"/>
      <c r="M69" s="147"/>
      <c r="N69" s="147"/>
    </row>
    <row r="70" spans="12:14" x14ac:dyDescent="0.25">
      <c r="L70" s="147"/>
      <c r="M70" s="147"/>
      <c r="N70" s="147"/>
    </row>
    <row r="71" spans="12:14" x14ac:dyDescent="0.25">
      <c r="L71" s="147"/>
      <c r="M71" s="147"/>
      <c r="N71" s="147"/>
    </row>
    <row r="72" spans="12:14" x14ac:dyDescent="0.25">
      <c r="L72" s="147"/>
      <c r="M72" s="147"/>
      <c r="N72" s="147"/>
    </row>
    <row r="73" spans="12:14" x14ac:dyDescent="0.25">
      <c r="L73" s="147"/>
      <c r="M73" s="147"/>
      <c r="N73" s="147"/>
    </row>
    <row r="74" spans="12:14" x14ac:dyDescent="0.25">
      <c r="L74" s="147"/>
      <c r="M74" s="147"/>
      <c r="N74" s="147"/>
    </row>
    <row r="75" spans="12:14" x14ac:dyDescent="0.25">
      <c r="L75" s="147"/>
      <c r="M75" s="147"/>
      <c r="N75" s="147"/>
    </row>
    <row r="76" spans="12:14" x14ac:dyDescent="0.25">
      <c r="L76" s="147"/>
      <c r="M76" s="147"/>
      <c r="N76" s="147"/>
    </row>
    <row r="77" spans="12:14" x14ac:dyDescent="0.25">
      <c r="L77" s="147"/>
      <c r="M77" s="147"/>
      <c r="N77" s="147"/>
    </row>
    <row r="78" spans="12:14" x14ac:dyDescent="0.25">
      <c r="L78" s="147"/>
      <c r="M78" s="147"/>
      <c r="N78" s="147"/>
    </row>
    <row r="79" spans="12:14" x14ac:dyDescent="0.25">
      <c r="L79" s="147"/>
      <c r="M79" s="147"/>
      <c r="N79" s="147"/>
    </row>
    <row r="80" spans="12:14" x14ac:dyDescent="0.25">
      <c r="L80" s="147"/>
      <c r="M80" s="147"/>
      <c r="N80" s="147"/>
    </row>
    <row r="81" spans="12:14" x14ac:dyDescent="0.25">
      <c r="L81" s="147"/>
      <c r="M81" s="147"/>
      <c r="N81" s="147"/>
    </row>
    <row r="82" spans="12:14" x14ac:dyDescent="0.25">
      <c r="L82" s="147"/>
      <c r="M82" s="147"/>
      <c r="N82" s="147"/>
    </row>
    <row r="83" spans="12:14" x14ac:dyDescent="0.25">
      <c r="L83" s="147"/>
      <c r="M83" s="147"/>
      <c r="N83" s="147"/>
    </row>
    <row r="84" spans="12:14" x14ac:dyDescent="0.25">
      <c r="L84" s="147"/>
      <c r="M84" s="147"/>
      <c r="N84" s="147"/>
    </row>
    <row r="85" spans="12:14" x14ac:dyDescent="0.25">
      <c r="L85" s="147"/>
      <c r="M85" s="147"/>
      <c r="N85" s="147"/>
    </row>
    <row r="86" spans="12:14" x14ac:dyDescent="0.25">
      <c r="L86" s="147"/>
      <c r="M86" s="147"/>
      <c r="N86" s="147"/>
    </row>
    <row r="87" spans="12:14" x14ac:dyDescent="0.25">
      <c r="L87" s="147"/>
      <c r="M87" s="147"/>
      <c r="N87" s="147"/>
    </row>
    <row r="88" spans="12:14" x14ac:dyDescent="0.25">
      <c r="L88" s="147"/>
      <c r="M88" s="147"/>
      <c r="N88" s="147"/>
    </row>
    <row r="89" spans="12:14" x14ac:dyDescent="0.25">
      <c r="L89" s="147"/>
      <c r="M89" s="147"/>
      <c r="N89" s="147"/>
    </row>
    <row r="90" spans="12:14" x14ac:dyDescent="0.25">
      <c r="L90" s="147"/>
      <c r="M90" s="147"/>
      <c r="N90" s="147"/>
    </row>
    <row r="91" spans="12:14" x14ac:dyDescent="0.25">
      <c r="L91" s="147"/>
      <c r="M91" s="147"/>
      <c r="N91" s="147"/>
    </row>
    <row r="92" spans="12:14" x14ac:dyDescent="0.25">
      <c r="L92" s="147"/>
      <c r="M92" s="147"/>
      <c r="N92" s="147"/>
    </row>
    <row r="93" spans="12:14" x14ac:dyDescent="0.25">
      <c r="L93" s="147"/>
      <c r="M93" s="147"/>
      <c r="N93" s="147"/>
    </row>
    <row r="94" spans="12:14" x14ac:dyDescent="0.25">
      <c r="L94" s="147"/>
      <c r="M94" s="147"/>
      <c r="N94" s="147"/>
    </row>
    <row r="95" spans="12:14" x14ac:dyDescent="0.25">
      <c r="L95" s="147"/>
      <c r="M95" s="147"/>
      <c r="N95" s="147"/>
    </row>
    <row r="96" spans="12:14" x14ac:dyDescent="0.25">
      <c r="L96" s="147"/>
      <c r="M96" s="147"/>
      <c r="N96" s="147"/>
    </row>
    <row r="97" spans="12:14" x14ac:dyDescent="0.25">
      <c r="L97" s="147"/>
      <c r="M97" s="147"/>
      <c r="N97" s="147"/>
    </row>
    <row r="98" spans="12:14" x14ac:dyDescent="0.25">
      <c r="L98" s="147"/>
      <c r="M98" s="147"/>
      <c r="N98" s="147"/>
    </row>
    <row r="99" spans="12:14" x14ac:dyDescent="0.25">
      <c r="L99" s="147"/>
      <c r="M99" s="147"/>
      <c r="N99" s="147"/>
    </row>
    <row r="100" spans="12:14" x14ac:dyDescent="0.25">
      <c r="L100" s="147"/>
      <c r="M100" s="147"/>
      <c r="N100" s="147"/>
    </row>
    <row r="101" spans="12:14" x14ac:dyDescent="0.25">
      <c r="L101" s="147"/>
      <c r="M101" s="147"/>
      <c r="N101" s="147"/>
    </row>
    <row r="102" spans="12:14" x14ac:dyDescent="0.25">
      <c r="L102" s="147"/>
      <c r="M102" s="147"/>
      <c r="N102" s="147"/>
    </row>
    <row r="103" spans="12:14" x14ac:dyDescent="0.25">
      <c r="L103" s="147"/>
      <c r="M103" s="147"/>
      <c r="N103" s="147"/>
    </row>
    <row r="104" spans="12:14" x14ac:dyDescent="0.25">
      <c r="L104" s="147"/>
      <c r="M104" s="147"/>
      <c r="N104" s="147"/>
    </row>
    <row r="105" spans="12:14" x14ac:dyDescent="0.25">
      <c r="L105" s="147"/>
      <c r="M105" s="147"/>
      <c r="N105" s="147"/>
    </row>
    <row r="106" spans="12:14" x14ac:dyDescent="0.25">
      <c r="L106" s="147"/>
      <c r="M106" s="147"/>
      <c r="N106" s="147"/>
    </row>
    <row r="107" spans="12:14" x14ac:dyDescent="0.25">
      <c r="L107" s="147"/>
      <c r="M107" s="147"/>
      <c r="N107" s="147"/>
    </row>
    <row r="108" spans="12:14" x14ac:dyDescent="0.25">
      <c r="L108" s="147"/>
      <c r="M108" s="147"/>
      <c r="N108" s="147"/>
    </row>
    <row r="109" spans="12:14" x14ac:dyDescent="0.25">
      <c r="L109" s="147"/>
      <c r="M109" s="147"/>
      <c r="N109" s="147"/>
    </row>
    <row r="110" spans="12:14" x14ac:dyDescent="0.25">
      <c r="L110" s="147"/>
      <c r="M110" s="147"/>
      <c r="N110" s="147"/>
    </row>
    <row r="111" spans="12:14" x14ac:dyDescent="0.25">
      <c r="L111" s="147"/>
      <c r="M111" s="147"/>
      <c r="N111" s="147"/>
    </row>
    <row r="112" spans="12:14" x14ac:dyDescent="0.25">
      <c r="L112" s="147"/>
      <c r="M112" s="147"/>
      <c r="N112" s="147"/>
    </row>
    <row r="113" spans="12:14" x14ac:dyDescent="0.25">
      <c r="L113" s="147"/>
      <c r="M113" s="147"/>
      <c r="N113" s="147"/>
    </row>
    <row r="114" spans="12:14" x14ac:dyDescent="0.25">
      <c r="L114" s="147"/>
      <c r="M114" s="147"/>
      <c r="N114" s="147"/>
    </row>
    <row r="115" spans="12:14" x14ac:dyDescent="0.25">
      <c r="L115" s="147"/>
      <c r="M115" s="147"/>
      <c r="N115" s="147"/>
    </row>
    <row r="116" spans="12:14" x14ac:dyDescent="0.25">
      <c r="L116" s="147"/>
      <c r="M116" s="147"/>
      <c r="N116" s="147"/>
    </row>
    <row r="117" spans="12:14" x14ac:dyDescent="0.25">
      <c r="L117" s="147"/>
      <c r="M117" s="147"/>
      <c r="N117" s="147"/>
    </row>
    <row r="118" spans="12:14" x14ac:dyDescent="0.25">
      <c r="L118" s="147"/>
      <c r="M118" s="147"/>
      <c r="N118" s="147"/>
    </row>
    <row r="119" spans="12:14" x14ac:dyDescent="0.25">
      <c r="L119" s="147"/>
      <c r="M119" s="147"/>
      <c r="N119" s="147"/>
    </row>
    <row r="120" spans="12:14" x14ac:dyDescent="0.25">
      <c r="L120" s="147"/>
      <c r="M120" s="147"/>
      <c r="N120" s="147"/>
    </row>
    <row r="121" spans="12:14" x14ac:dyDescent="0.25">
      <c r="L121" s="147"/>
      <c r="M121" s="147"/>
      <c r="N121" s="147"/>
    </row>
    <row r="122" spans="12:14" x14ac:dyDescent="0.25">
      <c r="L122" s="147"/>
      <c r="M122" s="147"/>
      <c r="N122" s="147"/>
    </row>
    <row r="123" spans="12:14" x14ac:dyDescent="0.25">
      <c r="L123" s="147"/>
      <c r="M123" s="147"/>
      <c r="N123" s="147"/>
    </row>
    <row r="124" spans="12:14" x14ac:dyDescent="0.25">
      <c r="L124" s="147"/>
      <c r="M124" s="147"/>
      <c r="N124" s="147"/>
    </row>
    <row r="125" spans="12:14" x14ac:dyDescent="0.25">
      <c r="L125" s="147"/>
      <c r="M125" s="147"/>
      <c r="N125" s="147"/>
    </row>
    <row r="126" spans="12:14" x14ac:dyDescent="0.25">
      <c r="L126" s="147"/>
      <c r="M126" s="147"/>
      <c r="N126" s="147"/>
    </row>
    <row r="127" spans="12:14" x14ac:dyDescent="0.25">
      <c r="L127" s="147"/>
      <c r="M127" s="147"/>
      <c r="N127" s="147"/>
    </row>
    <row r="128" spans="12:14" x14ac:dyDescent="0.25">
      <c r="L128" s="147"/>
      <c r="M128" s="147"/>
      <c r="N128" s="147"/>
    </row>
    <row r="129" spans="12:14" x14ac:dyDescent="0.25">
      <c r="L129" s="147"/>
      <c r="M129" s="147"/>
      <c r="N129" s="147"/>
    </row>
    <row r="130" spans="12:14" x14ac:dyDescent="0.25">
      <c r="L130" s="147"/>
      <c r="M130" s="147"/>
      <c r="N130" s="147"/>
    </row>
    <row r="131" spans="12:14" x14ac:dyDescent="0.25">
      <c r="L131" s="147"/>
      <c r="M131" s="147"/>
      <c r="N131" s="147"/>
    </row>
    <row r="132" spans="12:14" x14ac:dyDescent="0.25">
      <c r="L132" s="147"/>
      <c r="M132" s="147"/>
      <c r="N132" s="147"/>
    </row>
    <row r="133" spans="12:14" x14ac:dyDescent="0.25">
      <c r="L133" s="147"/>
      <c r="M133" s="147"/>
      <c r="N133" s="147"/>
    </row>
    <row r="134" spans="12:14" x14ac:dyDescent="0.25">
      <c r="L134" s="147"/>
      <c r="M134" s="147"/>
      <c r="N134" s="147"/>
    </row>
    <row r="135" spans="12:14" x14ac:dyDescent="0.25">
      <c r="L135" s="147"/>
      <c r="M135" s="147"/>
      <c r="N135" s="147"/>
    </row>
    <row r="136" spans="12:14" x14ac:dyDescent="0.25">
      <c r="L136" s="147"/>
      <c r="M136" s="147"/>
      <c r="N136" s="147"/>
    </row>
    <row r="137" spans="12:14" x14ac:dyDescent="0.25">
      <c r="L137" s="147"/>
      <c r="M137" s="147"/>
      <c r="N137" s="147"/>
    </row>
    <row r="138" spans="12:14" x14ac:dyDescent="0.25">
      <c r="L138" s="147"/>
      <c r="M138" s="147"/>
      <c r="N138" s="147"/>
    </row>
    <row r="139" spans="12:14" x14ac:dyDescent="0.25">
      <c r="L139" s="147"/>
      <c r="M139" s="147"/>
      <c r="N139" s="147"/>
    </row>
    <row r="140" spans="12:14" x14ac:dyDescent="0.25">
      <c r="L140" s="147"/>
      <c r="M140" s="147"/>
      <c r="N140" s="147"/>
    </row>
    <row r="141" spans="12:14" x14ac:dyDescent="0.25">
      <c r="L141" s="147"/>
      <c r="M141" s="147"/>
      <c r="N141" s="147"/>
    </row>
    <row r="142" spans="12:14" x14ac:dyDescent="0.25">
      <c r="L142" s="147"/>
      <c r="M142" s="147"/>
      <c r="N142" s="147"/>
    </row>
    <row r="143" spans="12:14" x14ac:dyDescent="0.25">
      <c r="L143" s="147"/>
      <c r="M143" s="147"/>
      <c r="N143" s="147"/>
    </row>
    <row r="144" spans="12:14" x14ac:dyDescent="0.25">
      <c r="L144" s="147"/>
      <c r="M144" s="147"/>
      <c r="N144" s="147"/>
    </row>
    <row r="145" spans="12:14" x14ac:dyDescent="0.25">
      <c r="L145" s="147"/>
      <c r="M145" s="147"/>
      <c r="N145" s="147"/>
    </row>
    <row r="146" spans="12:14" x14ac:dyDescent="0.25">
      <c r="L146" s="147"/>
      <c r="M146" s="147"/>
      <c r="N146" s="147"/>
    </row>
    <row r="147" spans="12:14" x14ac:dyDescent="0.25">
      <c r="L147" s="147"/>
      <c r="M147" s="147"/>
      <c r="N147" s="147"/>
    </row>
    <row r="148" spans="12:14" x14ac:dyDescent="0.25">
      <c r="L148" s="147"/>
      <c r="M148" s="147"/>
      <c r="N148" s="147"/>
    </row>
    <row r="149" spans="12:14" x14ac:dyDescent="0.25">
      <c r="L149" s="147"/>
      <c r="M149" s="147"/>
      <c r="N149" s="147"/>
    </row>
    <row r="150" spans="12:14" x14ac:dyDescent="0.25">
      <c r="L150" s="147"/>
      <c r="M150" s="147"/>
      <c r="N150" s="147"/>
    </row>
    <row r="151" spans="12:14" x14ac:dyDescent="0.25">
      <c r="L151" s="147"/>
      <c r="M151" s="147"/>
      <c r="N151" s="147"/>
    </row>
    <row r="152" spans="12:14" x14ac:dyDescent="0.25">
      <c r="L152" s="147"/>
      <c r="M152" s="147"/>
      <c r="N152" s="147"/>
    </row>
    <row r="153" spans="12:14" x14ac:dyDescent="0.25">
      <c r="L153" s="147"/>
      <c r="M153" s="147"/>
      <c r="N153" s="147"/>
    </row>
    <row r="154" spans="12:14" x14ac:dyDescent="0.25">
      <c r="L154" s="147"/>
      <c r="M154" s="147"/>
      <c r="N154" s="147"/>
    </row>
    <row r="155" spans="12:14" x14ac:dyDescent="0.25">
      <c r="L155" s="147"/>
      <c r="M155" s="147"/>
      <c r="N155" s="147"/>
    </row>
    <row r="156" spans="12:14" x14ac:dyDescent="0.25">
      <c r="L156" s="147"/>
      <c r="M156" s="147"/>
      <c r="N156" s="147"/>
    </row>
    <row r="157" spans="12:14" x14ac:dyDescent="0.25">
      <c r="L157" s="147"/>
      <c r="M157" s="147"/>
      <c r="N157" s="147"/>
    </row>
    <row r="158" spans="12:14" x14ac:dyDescent="0.25">
      <c r="L158" s="147"/>
      <c r="M158" s="147"/>
      <c r="N158" s="147"/>
    </row>
    <row r="159" spans="12:14" x14ac:dyDescent="0.25">
      <c r="L159" s="147"/>
      <c r="M159" s="147"/>
      <c r="N159" s="147"/>
    </row>
    <row r="160" spans="12:14" x14ac:dyDescent="0.25">
      <c r="L160" s="147"/>
      <c r="M160" s="147"/>
      <c r="N160" s="147"/>
    </row>
    <row r="161" spans="12:14" x14ac:dyDescent="0.25">
      <c r="L161" s="147"/>
      <c r="M161" s="147"/>
      <c r="N161" s="147"/>
    </row>
    <row r="162" spans="12:14" x14ac:dyDescent="0.25">
      <c r="L162" s="147"/>
      <c r="M162" s="147"/>
      <c r="N162" s="147"/>
    </row>
    <row r="163" spans="12:14" x14ac:dyDescent="0.25">
      <c r="L163" s="147"/>
      <c r="M163" s="147"/>
      <c r="N163" s="147"/>
    </row>
    <row r="164" spans="12:14" x14ac:dyDescent="0.25">
      <c r="L164" s="147"/>
      <c r="M164" s="147"/>
      <c r="N164" s="147"/>
    </row>
    <row r="165" spans="12:14" x14ac:dyDescent="0.25">
      <c r="L165" s="147"/>
      <c r="M165" s="147"/>
      <c r="N165" s="147"/>
    </row>
    <row r="166" spans="12:14" x14ac:dyDescent="0.25">
      <c r="L166" s="147"/>
      <c r="M166" s="147"/>
      <c r="N166" s="147"/>
    </row>
    <row r="167" spans="12:14" x14ac:dyDescent="0.25">
      <c r="L167" s="147"/>
      <c r="M167" s="147"/>
      <c r="N167" s="147"/>
    </row>
    <row r="168" spans="12:14" x14ac:dyDescent="0.25">
      <c r="L168" s="147"/>
      <c r="M168" s="147"/>
      <c r="N168" s="147"/>
    </row>
    <row r="169" spans="12:14" x14ac:dyDescent="0.25">
      <c r="L169" s="147"/>
      <c r="M169" s="147"/>
      <c r="N169" s="147"/>
    </row>
    <row r="170" spans="12:14" x14ac:dyDescent="0.25">
      <c r="L170" s="147"/>
      <c r="M170" s="147"/>
      <c r="N170" s="147"/>
    </row>
    <row r="171" spans="12:14" x14ac:dyDescent="0.25">
      <c r="L171" s="147"/>
      <c r="M171" s="147"/>
      <c r="N171" s="147"/>
    </row>
    <row r="172" spans="12:14" x14ac:dyDescent="0.25">
      <c r="L172" s="147"/>
      <c r="M172" s="147"/>
      <c r="N172" s="147"/>
    </row>
    <row r="173" spans="12:14" x14ac:dyDescent="0.25">
      <c r="L173" s="147"/>
      <c r="M173" s="147"/>
      <c r="N173" s="147"/>
    </row>
    <row r="174" spans="12:14" x14ac:dyDescent="0.25">
      <c r="L174" s="147"/>
      <c r="M174" s="147"/>
      <c r="N174" s="147"/>
    </row>
    <row r="175" spans="12:14" x14ac:dyDescent="0.25">
      <c r="L175" s="147"/>
      <c r="M175" s="147"/>
      <c r="N175" s="147"/>
    </row>
    <row r="176" spans="12:14" x14ac:dyDescent="0.25">
      <c r="L176" s="147"/>
      <c r="M176" s="147"/>
      <c r="N176" s="147"/>
    </row>
    <row r="177" spans="12:14" x14ac:dyDescent="0.25">
      <c r="L177" s="147"/>
      <c r="M177" s="147"/>
      <c r="N177" s="147"/>
    </row>
    <row r="178" spans="12:14" x14ac:dyDescent="0.25">
      <c r="L178" s="147"/>
      <c r="M178" s="147"/>
      <c r="N178" s="147"/>
    </row>
    <row r="179" spans="12:14" x14ac:dyDescent="0.25">
      <c r="L179" s="147"/>
      <c r="M179" s="147"/>
      <c r="N179" s="147"/>
    </row>
    <row r="180" spans="12:14" x14ac:dyDescent="0.25">
      <c r="L180" s="147"/>
      <c r="M180" s="147"/>
      <c r="N180" s="147"/>
    </row>
    <row r="181" spans="12:14" x14ac:dyDescent="0.25">
      <c r="L181" s="147"/>
      <c r="M181" s="147"/>
      <c r="N181" s="147"/>
    </row>
    <row r="182" spans="12:14" x14ac:dyDescent="0.25">
      <c r="L182" s="147"/>
      <c r="M182" s="147"/>
      <c r="N182" s="147"/>
    </row>
    <row r="183" spans="12:14" x14ac:dyDescent="0.25">
      <c r="L183" s="147"/>
      <c r="M183" s="147"/>
      <c r="N183" s="147"/>
    </row>
    <row r="184" spans="12:14" x14ac:dyDescent="0.25">
      <c r="L184" s="147"/>
      <c r="M184" s="147"/>
      <c r="N184" s="147"/>
    </row>
    <row r="185" spans="12:14" x14ac:dyDescent="0.25">
      <c r="L185" s="147"/>
      <c r="M185" s="147"/>
      <c r="N185" s="147"/>
    </row>
    <row r="186" spans="12:14" x14ac:dyDescent="0.25">
      <c r="L186" s="147"/>
      <c r="M186" s="147"/>
      <c r="N186" s="147"/>
    </row>
    <row r="187" spans="12:14" x14ac:dyDescent="0.25">
      <c r="L187" s="147"/>
      <c r="M187" s="147"/>
      <c r="N187" s="147"/>
    </row>
    <row r="188" spans="12:14" x14ac:dyDescent="0.25">
      <c r="L188" s="147"/>
      <c r="M188" s="147"/>
      <c r="N188" s="147"/>
    </row>
    <row r="189" spans="12:14" x14ac:dyDescent="0.25">
      <c r="L189" s="147"/>
      <c r="M189" s="147"/>
      <c r="N189" s="147"/>
    </row>
    <row r="190" spans="12:14" x14ac:dyDescent="0.25">
      <c r="L190" s="147"/>
      <c r="M190" s="147"/>
      <c r="N190" s="147"/>
    </row>
    <row r="191" spans="12:14" x14ac:dyDescent="0.25">
      <c r="L191" s="147"/>
      <c r="M191" s="147"/>
      <c r="N191" s="147"/>
    </row>
    <row r="192" spans="12:14" x14ac:dyDescent="0.25">
      <c r="L192" s="147"/>
      <c r="M192" s="147"/>
      <c r="N192" s="147"/>
    </row>
    <row r="193" spans="12:14" x14ac:dyDescent="0.25">
      <c r="L193" s="147"/>
      <c r="M193" s="147"/>
      <c r="N193" s="147"/>
    </row>
    <row r="194" spans="12:14" x14ac:dyDescent="0.25">
      <c r="L194" s="147"/>
      <c r="M194" s="147"/>
      <c r="N194" s="147"/>
    </row>
    <row r="195" spans="12:14" x14ac:dyDescent="0.25">
      <c r="L195" s="147"/>
      <c r="M195" s="147"/>
      <c r="N195" s="147"/>
    </row>
    <row r="196" spans="12:14" x14ac:dyDescent="0.25">
      <c r="L196" s="147"/>
      <c r="M196" s="147"/>
      <c r="N196" s="147"/>
    </row>
    <row r="197" spans="12:14" x14ac:dyDescent="0.25">
      <c r="L197" s="147"/>
      <c r="M197" s="147"/>
      <c r="N197" s="147"/>
    </row>
    <row r="198" spans="12:14" x14ac:dyDescent="0.25">
      <c r="L198" s="147"/>
      <c r="M198" s="147"/>
      <c r="N198" s="147"/>
    </row>
    <row r="199" spans="12:14" x14ac:dyDescent="0.25">
      <c r="L199" s="147"/>
      <c r="M199" s="147"/>
      <c r="N199" s="147"/>
    </row>
    <row r="200" spans="12:14" x14ac:dyDescent="0.25">
      <c r="L200" s="147"/>
      <c r="M200" s="147"/>
      <c r="N200" s="147"/>
    </row>
    <row r="201" spans="12:14" x14ac:dyDescent="0.25">
      <c r="L201" s="147"/>
      <c r="M201" s="147"/>
      <c r="N201" s="147"/>
    </row>
    <row r="202" spans="12:14" x14ac:dyDescent="0.25">
      <c r="L202" s="147"/>
      <c r="M202" s="147"/>
      <c r="N202" s="147"/>
    </row>
    <row r="203" spans="12:14" x14ac:dyDescent="0.25">
      <c r="L203" s="147"/>
      <c r="M203" s="147"/>
      <c r="N203" s="147"/>
    </row>
    <row r="204" spans="12:14" x14ac:dyDescent="0.25">
      <c r="L204" s="147"/>
      <c r="M204" s="147"/>
      <c r="N204" s="147"/>
    </row>
    <row r="205" spans="12:14" x14ac:dyDescent="0.25">
      <c r="L205" s="147"/>
      <c r="M205" s="147"/>
      <c r="N205" s="147"/>
    </row>
    <row r="206" spans="12:14" x14ac:dyDescent="0.25">
      <c r="L206" s="147"/>
      <c r="M206" s="147"/>
      <c r="N206" s="147"/>
    </row>
    <row r="207" spans="12:14" x14ac:dyDescent="0.25">
      <c r="L207" s="147"/>
      <c r="M207" s="147"/>
      <c r="N207" s="147"/>
    </row>
    <row r="208" spans="12:14" x14ac:dyDescent="0.25">
      <c r="L208" s="147"/>
      <c r="M208" s="147"/>
      <c r="N208" s="147"/>
    </row>
    <row r="209" spans="12:14" x14ac:dyDescent="0.25">
      <c r="L209" s="147"/>
      <c r="M209" s="147"/>
      <c r="N209" s="147"/>
    </row>
    <row r="210" spans="12:14" x14ac:dyDescent="0.25">
      <c r="L210" s="147"/>
      <c r="M210" s="147"/>
      <c r="N210" s="147"/>
    </row>
    <row r="211" spans="12:14" x14ac:dyDescent="0.25">
      <c r="L211" s="147"/>
      <c r="M211" s="147"/>
      <c r="N211" s="147"/>
    </row>
    <row r="212" spans="12:14" x14ac:dyDescent="0.25">
      <c r="L212" s="147"/>
      <c r="M212" s="147"/>
      <c r="N212" s="147"/>
    </row>
    <row r="213" spans="12:14" x14ac:dyDescent="0.25">
      <c r="L213" s="147"/>
      <c r="M213" s="147"/>
      <c r="N213" s="147"/>
    </row>
    <row r="214" spans="12:14" x14ac:dyDescent="0.25">
      <c r="L214" s="147"/>
      <c r="M214" s="147"/>
      <c r="N214" s="147"/>
    </row>
    <row r="215" spans="12:14" x14ac:dyDescent="0.25">
      <c r="L215" s="147"/>
      <c r="M215" s="147"/>
      <c r="N215" s="147"/>
    </row>
    <row r="216" spans="12:14" x14ac:dyDescent="0.25">
      <c r="L216" s="147"/>
      <c r="M216" s="147"/>
      <c r="N216" s="147"/>
    </row>
    <row r="217" spans="12:14" x14ac:dyDescent="0.25">
      <c r="L217" s="147"/>
      <c r="M217" s="147"/>
      <c r="N217" s="147"/>
    </row>
    <row r="218" spans="12:14" x14ac:dyDescent="0.25">
      <c r="L218" s="147"/>
      <c r="M218" s="147"/>
      <c r="N218" s="147"/>
    </row>
    <row r="219" spans="12:14" x14ac:dyDescent="0.25">
      <c r="L219" s="147"/>
      <c r="M219" s="147"/>
      <c r="N219" s="147"/>
    </row>
    <row r="220" spans="12:14" x14ac:dyDescent="0.25">
      <c r="L220" s="147"/>
      <c r="M220" s="147"/>
      <c r="N220" s="147"/>
    </row>
    <row r="221" spans="12:14" x14ac:dyDescent="0.25">
      <c r="L221" s="147"/>
      <c r="M221" s="147"/>
      <c r="N221" s="147"/>
    </row>
    <row r="222" spans="12:14" x14ac:dyDescent="0.25">
      <c r="L222" s="147"/>
      <c r="M222" s="147"/>
      <c r="N222" s="147"/>
    </row>
    <row r="223" spans="12:14" x14ac:dyDescent="0.25">
      <c r="L223" s="147"/>
      <c r="M223" s="147"/>
      <c r="N223" s="147"/>
    </row>
    <row r="224" spans="12:14" x14ac:dyDescent="0.25">
      <c r="L224" s="147"/>
      <c r="M224" s="147"/>
      <c r="N224" s="147"/>
    </row>
    <row r="225" spans="12:14" x14ac:dyDescent="0.25">
      <c r="L225" s="147"/>
      <c r="M225" s="147"/>
      <c r="N225" s="147"/>
    </row>
    <row r="226" spans="12:14" x14ac:dyDescent="0.25">
      <c r="L226" s="147"/>
      <c r="M226" s="147"/>
      <c r="N226" s="147"/>
    </row>
    <row r="227" spans="12:14" x14ac:dyDescent="0.25">
      <c r="L227" s="147"/>
      <c r="M227" s="147"/>
      <c r="N227" s="147"/>
    </row>
    <row r="228" spans="12:14" x14ac:dyDescent="0.25">
      <c r="L228" s="147"/>
      <c r="M228" s="147"/>
      <c r="N228" s="147"/>
    </row>
    <row r="229" spans="12:14" x14ac:dyDescent="0.25">
      <c r="L229" s="147"/>
      <c r="M229" s="147"/>
      <c r="N229" s="147"/>
    </row>
    <row r="230" spans="12:14" x14ac:dyDescent="0.25">
      <c r="L230" s="147"/>
      <c r="M230" s="147"/>
      <c r="N230" s="147"/>
    </row>
    <row r="231" spans="12:14" x14ac:dyDescent="0.25">
      <c r="L231" s="147"/>
      <c r="M231" s="147"/>
      <c r="N231" s="147"/>
    </row>
    <row r="232" spans="12:14" x14ac:dyDescent="0.25">
      <c r="L232" s="147"/>
      <c r="M232" s="147"/>
      <c r="N232" s="147"/>
    </row>
    <row r="233" spans="12:14" x14ac:dyDescent="0.25">
      <c r="L233" s="147"/>
      <c r="M233" s="147"/>
      <c r="N233" s="147"/>
    </row>
    <row r="234" spans="12:14" x14ac:dyDescent="0.25">
      <c r="L234" s="147"/>
      <c r="M234" s="147"/>
      <c r="N234" s="147"/>
    </row>
    <row r="235" spans="12:14" x14ac:dyDescent="0.25">
      <c r="L235" s="147"/>
      <c r="M235" s="147"/>
      <c r="N235" s="147"/>
    </row>
    <row r="236" spans="12:14" x14ac:dyDescent="0.25">
      <c r="L236" s="147"/>
      <c r="M236" s="147"/>
      <c r="N236" s="147"/>
    </row>
    <row r="237" spans="12:14" x14ac:dyDescent="0.25">
      <c r="L237" s="147"/>
      <c r="M237" s="147"/>
      <c r="N237" s="147"/>
    </row>
    <row r="238" spans="12:14" x14ac:dyDescent="0.25">
      <c r="L238" s="147"/>
      <c r="M238" s="147"/>
      <c r="N238" s="147"/>
    </row>
    <row r="239" spans="12:14" x14ac:dyDescent="0.25">
      <c r="L239" s="147"/>
      <c r="M239" s="147"/>
      <c r="N239" s="147"/>
    </row>
    <row r="240" spans="12:14" x14ac:dyDescent="0.25">
      <c r="L240" s="147"/>
      <c r="M240" s="147"/>
      <c r="N240" s="147"/>
    </row>
    <row r="241" spans="12:14" x14ac:dyDescent="0.25">
      <c r="L241" s="147"/>
      <c r="M241" s="147"/>
      <c r="N241" s="147"/>
    </row>
    <row r="242" spans="12:14" x14ac:dyDescent="0.25">
      <c r="L242" s="147"/>
      <c r="M242" s="147"/>
      <c r="N242" s="147"/>
    </row>
    <row r="243" spans="12:14" x14ac:dyDescent="0.25">
      <c r="L243" s="147"/>
      <c r="M243" s="147"/>
      <c r="N243" s="147"/>
    </row>
    <row r="244" spans="12:14" x14ac:dyDescent="0.25">
      <c r="L244" s="147"/>
      <c r="M244" s="147"/>
      <c r="N244" s="147"/>
    </row>
    <row r="245" spans="12:14" x14ac:dyDescent="0.25">
      <c r="L245" s="147"/>
      <c r="M245" s="147"/>
      <c r="N245" s="147"/>
    </row>
    <row r="246" spans="12:14" x14ac:dyDescent="0.25">
      <c r="L246" s="147"/>
      <c r="M246" s="147"/>
      <c r="N246" s="147"/>
    </row>
    <row r="247" spans="12:14" x14ac:dyDescent="0.25">
      <c r="L247" s="147"/>
      <c r="M247" s="147"/>
      <c r="N247" s="147"/>
    </row>
    <row r="248" spans="12:14" x14ac:dyDescent="0.25">
      <c r="L248" s="147"/>
      <c r="M248" s="147"/>
      <c r="N248" s="147"/>
    </row>
    <row r="249" spans="12:14" x14ac:dyDescent="0.25">
      <c r="L249" s="147"/>
      <c r="M249" s="147"/>
      <c r="N249" s="147"/>
    </row>
    <row r="250" spans="12:14" x14ac:dyDescent="0.25">
      <c r="L250" s="147"/>
      <c r="M250" s="147"/>
      <c r="N250" s="147"/>
    </row>
    <row r="251" spans="12:14" x14ac:dyDescent="0.25">
      <c r="L251" s="147"/>
      <c r="M251" s="147"/>
      <c r="N251" s="147"/>
    </row>
    <row r="252" spans="12:14" x14ac:dyDescent="0.25">
      <c r="L252" s="147"/>
      <c r="M252" s="147"/>
      <c r="N252" s="147"/>
    </row>
    <row r="253" spans="12:14" x14ac:dyDescent="0.25">
      <c r="L253" s="147"/>
      <c r="M253" s="147"/>
      <c r="N253" s="147"/>
    </row>
    <row r="254" spans="12:14" x14ac:dyDescent="0.25">
      <c r="L254" s="147"/>
      <c r="M254" s="147"/>
      <c r="N254" s="147"/>
    </row>
    <row r="255" spans="12:14" x14ac:dyDescent="0.25">
      <c r="L255" s="147"/>
      <c r="M255" s="147"/>
      <c r="N255" s="147"/>
    </row>
    <row r="256" spans="12:14" x14ac:dyDescent="0.25">
      <c r="L256" s="147"/>
      <c r="M256" s="147"/>
      <c r="N256" s="147"/>
    </row>
    <row r="257" spans="12:14" x14ac:dyDescent="0.25">
      <c r="L257" s="147"/>
      <c r="M257" s="147"/>
      <c r="N257" s="147"/>
    </row>
    <row r="258" spans="12:14" x14ac:dyDescent="0.25">
      <c r="L258" s="147"/>
      <c r="M258" s="147"/>
      <c r="N258" s="147"/>
    </row>
    <row r="259" spans="12:14" x14ac:dyDescent="0.25">
      <c r="L259" s="147"/>
      <c r="M259" s="147"/>
      <c r="N259" s="147"/>
    </row>
    <row r="260" spans="12:14" x14ac:dyDescent="0.25">
      <c r="L260" s="147"/>
      <c r="M260" s="147"/>
      <c r="N260" s="147"/>
    </row>
    <row r="261" spans="12:14" x14ac:dyDescent="0.25">
      <c r="L261" s="147"/>
      <c r="M261" s="147"/>
      <c r="N261" s="147"/>
    </row>
    <row r="262" spans="12:14" x14ac:dyDescent="0.25">
      <c r="L262" s="147"/>
      <c r="M262" s="147"/>
      <c r="N262" s="147"/>
    </row>
    <row r="263" spans="12:14" x14ac:dyDescent="0.25">
      <c r="L263" s="147"/>
      <c r="M263" s="147"/>
      <c r="N263" s="147"/>
    </row>
    <row r="264" spans="12:14" x14ac:dyDescent="0.25">
      <c r="L264" s="147"/>
      <c r="M264" s="147"/>
      <c r="N264" s="147"/>
    </row>
    <row r="265" spans="12:14" x14ac:dyDescent="0.25">
      <c r="L265" s="147"/>
      <c r="M265" s="147"/>
      <c r="N265" s="147"/>
    </row>
    <row r="266" spans="12:14" x14ac:dyDescent="0.25">
      <c r="L266" s="147"/>
      <c r="M266" s="147"/>
      <c r="N266" s="147"/>
    </row>
    <row r="267" spans="12:14" x14ac:dyDescent="0.25">
      <c r="L267" s="147"/>
      <c r="M267" s="147"/>
      <c r="N267" s="147"/>
    </row>
    <row r="268" spans="12:14" x14ac:dyDescent="0.25">
      <c r="L268" s="147"/>
      <c r="M268" s="147"/>
      <c r="N268" s="147"/>
    </row>
    <row r="269" spans="12:14" x14ac:dyDescent="0.25">
      <c r="L269" s="147"/>
      <c r="M269" s="147"/>
      <c r="N269" s="147"/>
    </row>
    <row r="270" spans="12:14" x14ac:dyDescent="0.25">
      <c r="L270" s="147"/>
      <c r="M270" s="147"/>
      <c r="N270" s="147"/>
    </row>
    <row r="271" spans="12:14" x14ac:dyDescent="0.25">
      <c r="L271" s="147"/>
      <c r="M271" s="147"/>
      <c r="N271" s="147"/>
    </row>
    <row r="272" spans="12:14" x14ac:dyDescent="0.25">
      <c r="L272" s="147"/>
      <c r="M272" s="147"/>
      <c r="N272" s="147"/>
    </row>
    <row r="273" spans="12:14" x14ac:dyDescent="0.25">
      <c r="L273" s="147"/>
      <c r="M273" s="147"/>
      <c r="N273" s="147"/>
    </row>
    <row r="274" spans="12:14" x14ac:dyDescent="0.25">
      <c r="L274" s="147"/>
      <c r="M274" s="147"/>
      <c r="N274" s="147"/>
    </row>
    <row r="275" spans="12:14" x14ac:dyDescent="0.25">
      <c r="L275" s="147"/>
      <c r="M275" s="147"/>
      <c r="N275" s="147"/>
    </row>
    <row r="276" spans="12:14" x14ac:dyDescent="0.25">
      <c r="L276" s="147"/>
      <c r="M276" s="147"/>
      <c r="N276" s="147"/>
    </row>
    <row r="277" spans="12:14" x14ac:dyDescent="0.25">
      <c r="L277" s="147"/>
      <c r="M277" s="147"/>
      <c r="N277" s="147"/>
    </row>
    <row r="278" spans="12:14" x14ac:dyDescent="0.25">
      <c r="L278" s="147"/>
      <c r="M278" s="147"/>
      <c r="N278" s="147"/>
    </row>
    <row r="279" spans="12:14" x14ac:dyDescent="0.25">
      <c r="L279" s="147"/>
      <c r="M279" s="147"/>
      <c r="N279" s="147"/>
    </row>
    <row r="280" spans="12:14" x14ac:dyDescent="0.25">
      <c r="L280" s="147"/>
      <c r="M280" s="147"/>
      <c r="N280" s="147"/>
    </row>
    <row r="281" spans="12:14" x14ac:dyDescent="0.25">
      <c r="L281" s="147"/>
      <c r="M281" s="147"/>
      <c r="N281" s="147"/>
    </row>
    <row r="282" spans="12:14" x14ac:dyDescent="0.25">
      <c r="L282" s="147"/>
      <c r="M282" s="147"/>
      <c r="N282" s="147"/>
    </row>
    <row r="283" spans="12:14" x14ac:dyDescent="0.25">
      <c r="L283" s="147"/>
      <c r="M283" s="147"/>
      <c r="N283" s="147"/>
    </row>
    <row r="284" spans="12:14" x14ac:dyDescent="0.25">
      <c r="L284" s="147"/>
      <c r="M284" s="147"/>
      <c r="N284" s="147"/>
    </row>
    <row r="285" spans="12:14" x14ac:dyDescent="0.25">
      <c r="L285" s="147"/>
      <c r="M285" s="147"/>
      <c r="N285" s="147"/>
    </row>
    <row r="286" spans="12:14" x14ac:dyDescent="0.25">
      <c r="L286" s="147"/>
      <c r="M286" s="147"/>
      <c r="N286" s="147"/>
    </row>
    <row r="287" spans="12:14" x14ac:dyDescent="0.25">
      <c r="L287" s="147"/>
      <c r="M287" s="147"/>
      <c r="N287" s="147"/>
    </row>
    <row r="288" spans="12:14" x14ac:dyDescent="0.25">
      <c r="L288" s="147"/>
      <c r="M288" s="147"/>
      <c r="N288" s="147"/>
    </row>
    <row r="289" spans="12:14" x14ac:dyDescent="0.25">
      <c r="L289" s="147"/>
      <c r="M289" s="147"/>
      <c r="N289" s="147"/>
    </row>
    <row r="290" spans="12:14" x14ac:dyDescent="0.25">
      <c r="L290" s="147"/>
      <c r="M290" s="147"/>
      <c r="N290" s="147"/>
    </row>
    <row r="291" spans="12:14" x14ac:dyDescent="0.25">
      <c r="L291" s="147"/>
      <c r="M291" s="147"/>
      <c r="N291" s="147"/>
    </row>
    <row r="292" spans="12:14" x14ac:dyDescent="0.25">
      <c r="L292" s="147"/>
      <c r="M292" s="147"/>
      <c r="N292" s="147"/>
    </row>
    <row r="293" spans="12:14" x14ac:dyDescent="0.25">
      <c r="L293" s="147"/>
      <c r="M293" s="147"/>
      <c r="N293" s="147"/>
    </row>
    <row r="294" spans="12:14" x14ac:dyDescent="0.25">
      <c r="L294" s="147"/>
      <c r="M294" s="147"/>
      <c r="N294" s="147"/>
    </row>
    <row r="295" spans="12:14" x14ac:dyDescent="0.25">
      <c r="L295" s="147"/>
      <c r="M295" s="147"/>
      <c r="N295" s="147"/>
    </row>
    <row r="296" spans="12:14" x14ac:dyDescent="0.25">
      <c r="L296" s="147"/>
      <c r="M296" s="147"/>
      <c r="N296" s="147"/>
    </row>
    <row r="297" spans="12:14" x14ac:dyDescent="0.25">
      <c r="L297" s="147"/>
      <c r="M297" s="147"/>
      <c r="N297" s="147"/>
    </row>
    <row r="298" spans="12:14" x14ac:dyDescent="0.25">
      <c r="L298" s="147"/>
      <c r="M298" s="147"/>
      <c r="N298" s="147"/>
    </row>
    <row r="299" spans="12:14" x14ac:dyDescent="0.25">
      <c r="L299" s="147"/>
      <c r="M299" s="147"/>
      <c r="N299" s="147"/>
    </row>
    <row r="300" spans="12:14" x14ac:dyDescent="0.25">
      <c r="L300" s="147"/>
      <c r="M300" s="147"/>
      <c r="N300" s="147"/>
    </row>
    <row r="301" spans="12:14" x14ac:dyDescent="0.25">
      <c r="L301" s="147"/>
      <c r="M301" s="147"/>
      <c r="N301" s="147"/>
    </row>
    <row r="302" spans="12:14" x14ac:dyDescent="0.25">
      <c r="L302" s="147"/>
      <c r="M302" s="147"/>
      <c r="N302" s="147"/>
    </row>
    <row r="303" spans="12:14" x14ac:dyDescent="0.25">
      <c r="L303" s="147"/>
      <c r="M303" s="147"/>
      <c r="N303" s="147"/>
    </row>
    <row r="304" spans="12:14" x14ac:dyDescent="0.25">
      <c r="L304" s="147"/>
      <c r="M304" s="147"/>
      <c r="N304" s="147"/>
    </row>
    <row r="305" spans="12:14" x14ac:dyDescent="0.25">
      <c r="L305" s="147"/>
      <c r="M305" s="147"/>
      <c r="N305" s="147"/>
    </row>
    <row r="306" spans="12:14" x14ac:dyDescent="0.25">
      <c r="L306" s="147"/>
      <c r="M306" s="147"/>
      <c r="N306" s="147"/>
    </row>
    <row r="307" spans="12:14" x14ac:dyDescent="0.25">
      <c r="L307" s="147"/>
      <c r="M307" s="147"/>
      <c r="N307" s="147"/>
    </row>
    <row r="308" spans="12:14" x14ac:dyDescent="0.25">
      <c r="L308" s="147"/>
      <c r="M308" s="147"/>
      <c r="N308" s="147"/>
    </row>
    <row r="309" spans="12:14" x14ac:dyDescent="0.25">
      <c r="L309" s="147"/>
      <c r="M309" s="147"/>
      <c r="N309" s="147"/>
    </row>
    <row r="310" spans="12:14" x14ac:dyDescent="0.25">
      <c r="L310" s="147"/>
      <c r="M310" s="147"/>
      <c r="N310" s="147"/>
    </row>
    <row r="311" spans="12:14" x14ac:dyDescent="0.25">
      <c r="L311" s="147"/>
      <c r="M311" s="147"/>
      <c r="N311" s="147"/>
    </row>
    <row r="312" spans="12:14" x14ac:dyDescent="0.25">
      <c r="L312" s="147"/>
      <c r="M312" s="147"/>
      <c r="N312" s="147"/>
    </row>
    <row r="313" spans="12:14" x14ac:dyDescent="0.25">
      <c r="L313" s="147"/>
      <c r="M313" s="147"/>
      <c r="N313" s="147"/>
    </row>
    <row r="314" spans="12:14" x14ac:dyDescent="0.25">
      <c r="L314" s="147"/>
      <c r="M314" s="147"/>
      <c r="N314" s="147"/>
    </row>
    <row r="315" spans="12:14" x14ac:dyDescent="0.25">
      <c r="L315" s="147"/>
      <c r="M315" s="147"/>
      <c r="N315" s="147"/>
    </row>
    <row r="316" spans="12:14" x14ac:dyDescent="0.25">
      <c r="L316" s="147"/>
      <c r="M316" s="147"/>
      <c r="N316" s="147"/>
    </row>
    <row r="317" spans="12:14" x14ac:dyDescent="0.25">
      <c r="L317" s="147"/>
      <c r="M317" s="147"/>
      <c r="N317" s="147"/>
    </row>
    <row r="318" spans="12:14" x14ac:dyDescent="0.25">
      <c r="L318" s="147"/>
      <c r="M318" s="147"/>
      <c r="N318" s="147"/>
    </row>
    <row r="319" spans="12:14" x14ac:dyDescent="0.25">
      <c r="L319" s="147"/>
      <c r="M319" s="147"/>
      <c r="N319" s="147"/>
    </row>
    <row r="320" spans="12:14" x14ac:dyDescent="0.25">
      <c r="L320" s="147"/>
      <c r="M320" s="147"/>
      <c r="N320" s="147"/>
    </row>
    <row r="321" spans="12:14" x14ac:dyDescent="0.25">
      <c r="L321" s="147"/>
      <c r="M321" s="147"/>
      <c r="N321" s="147"/>
    </row>
    <row r="322" spans="12:14" x14ac:dyDescent="0.25">
      <c r="L322" s="147"/>
      <c r="M322" s="147"/>
      <c r="N322" s="147"/>
    </row>
    <row r="323" spans="12:14" x14ac:dyDescent="0.25">
      <c r="L323" s="147"/>
      <c r="M323" s="147"/>
      <c r="N323" s="147"/>
    </row>
    <row r="324" spans="12:14" x14ac:dyDescent="0.25">
      <c r="L324" s="147"/>
      <c r="M324" s="147"/>
      <c r="N324" s="147"/>
    </row>
    <row r="325" spans="12:14" x14ac:dyDescent="0.25">
      <c r="L325" s="147"/>
      <c r="M325" s="147"/>
      <c r="N325" s="147"/>
    </row>
    <row r="326" spans="12:14" x14ac:dyDescent="0.25">
      <c r="L326" s="147"/>
      <c r="M326" s="147"/>
      <c r="N326" s="147"/>
    </row>
    <row r="327" spans="12:14" x14ac:dyDescent="0.25">
      <c r="L327" s="147"/>
      <c r="M327" s="147"/>
      <c r="N327" s="147"/>
    </row>
    <row r="328" spans="12:14" x14ac:dyDescent="0.25">
      <c r="L328" s="147"/>
      <c r="M328" s="147"/>
      <c r="N328" s="147"/>
    </row>
    <row r="329" spans="12:14" x14ac:dyDescent="0.25">
      <c r="L329" s="147"/>
      <c r="M329" s="147"/>
      <c r="N329" s="147"/>
    </row>
    <row r="330" spans="12:14" x14ac:dyDescent="0.25">
      <c r="L330" s="147"/>
      <c r="M330" s="147"/>
      <c r="N330" s="147"/>
    </row>
    <row r="331" spans="12:14" x14ac:dyDescent="0.25">
      <c r="L331" s="147"/>
      <c r="M331" s="147"/>
      <c r="N331" s="147"/>
    </row>
    <row r="332" spans="12:14" x14ac:dyDescent="0.25">
      <c r="L332" s="147"/>
      <c r="M332" s="147"/>
      <c r="N332" s="147"/>
    </row>
    <row r="333" spans="12:14" x14ac:dyDescent="0.25">
      <c r="L333" s="147"/>
      <c r="M333" s="147"/>
      <c r="N333" s="147"/>
    </row>
    <row r="334" spans="12:14" x14ac:dyDescent="0.25">
      <c r="L334" s="147"/>
      <c r="M334" s="147"/>
      <c r="N334" s="147"/>
    </row>
    <row r="335" spans="12:14" x14ac:dyDescent="0.25">
      <c r="L335" s="147"/>
      <c r="M335" s="147"/>
      <c r="N335" s="147"/>
    </row>
    <row r="336" spans="12:14" x14ac:dyDescent="0.25">
      <c r="L336" s="147"/>
      <c r="M336" s="147"/>
      <c r="N336" s="147"/>
    </row>
    <row r="337" spans="12:14" x14ac:dyDescent="0.25">
      <c r="L337" s="147"/>
      <c r="M337" s="147"/>
      <c r="N337" s="147"/>
    </row>
    <row r="338" spans="12:14" x14ac:dyDescent="0.25">
      <c r="L338" s="147"/>
      <c r="M338" s="147"/>
      <c r="N338" s="147"/>
    </row>
    <row r="339" spans="12:14" x14ac:dyDescent="0.25">
      <c r="L339" s="147"/>
      <c r="M339" s="147"/>
      <c r="N339" s="147"/>
    </row>
    <row r="340" spans="12:14" x14ac:dyDescent="0.25">
      <c r="L340" s="147"/>
      <c r="M340" s="147"/>
      <c r="N340" s="147"/>
    </row>
    <row r="341" spans="12:14" x14ac:dyDescent="0.25">
      <c r="L341" s="147"/>
      <c r="M341" s="147"/>
      <c r="N341" s="147"/>
    </row>
    <row r="342" spans="12:14" x14ac:dyDescent="0.25">
      <c r="L342" s="147"/>
      <c r="M342" s="147"/>
      <c r="N342" s="147"/>
    </row>
    <row r="343" spans="12:14" x14ac:dyDescent="0.25">
      <c r="L343" s="147"/>
      <c r="M343" s="147"/>
      <c r="N343" s="147"/>
    </row>
    <row r="344" spans="12:14" x14ac:dyDescent="0.25">
      <c r="L344" s="147"/>
      <c r="M344" s="147"/>
      <c r="N344" s="147"/>
    </row>
    <row r="345" spans="12:14" x14ac:dyDescent="0.25">
      <c r="L345" s="147"/>
      <c r="M345" s="147"/>
      <c r="N345" s="147"/>
    </row>
    <row r="346" spans="12:14" x14ac:dyDescent="0.25">
      <c r="L346" s="147"/>
      <c r="M346" s="147"/>
      <c r="N346" s="147"/>
    </row>
    <row r="347" spans="12:14" x14ac:dyDescent="0.25">
      <c r="L347" s="147"/>
      <c r="M347" s="147"/>
      <c r="N347" s="147"/>
    </row>
    <row r="348" spans="12:14" x14ac:dyDescent="0.25">
      <c r="L348" s="147"/>
      <c r="M348" s="147"/>
      <c r="N348" s="147"/>
    </row>
    <row r="349" spans="12:14" x14ac:dyDescent="0.25">
      <c r="L349" s="147"/>
      <c r="M349" s="147"/>
      <c r="N349" s="147"/>
    </row>
    <row r="350" spans="12:14" x14ac:dyDescent="0.25">
      <c r="L350" s="147"/>
      <c r="M350" s="147"/>
      <c r="N350" s="147"/>
    </row>
    <row r="351" spans="12:14" x14ac:dyDescent="0.25">
      <c r="L351" s="147"/>
      <c r="M351" s="147"/>
      <c r="N351" s="147"/>
    </row>
    <row r="352" spans="12:14" x14ac:dyDescent="0.25">
      <c r="L352" s="147"/>
      <c r="M352" s="147"/>
      <c r="N352" s="147"/>
    </row>
    <row r="353" spans="12:14" x14ac:dyDescent="0.25">
      <c r="L353" s="147"/>
      <c r="M353" s="147"/>
      <c r="N353" s="147"/>
    </row>
    <row r="354" spans="12:14" x14ac:dyDescent="0.25">
      <c r="L354" s="147"/>
      <c r="M354" s="147"/>
      <c r="N354" s="147"/>
    </row>
    <row r="355" spans="12:14" x14ac:dyDescent="0.25">
      <c r="L355" s="147"/>
      <c r="M355" s="147"/>
      <c r="N355" s="147"/>
    </row>
    <row r="356" spans="12:14" x14ac:dyDescent="0.25">
      <c r="L356" s="147"/>
      <c r="M356" s="147"/>
      <c r="N356" s="147"/>
    </row>
    <row r="357" spans="12:14" x14ac:dyDescent="0.25">
      <c r="L357" s="147"/>
      <c r="M357" s="147"/>
      <c r="N357" s="147"/>
    </row>
    <row r="358" spans="12:14" x14ac:dyDescent="0.25">
      <c r="L358" s="147"/>
      <c r="M358" s="147"/>
      <c r="N358" s="147"/>
    </row>
    <row r="359" spans="12:14" x14ac:dyDescent="0.25">
      <c r="L359" s="147"/>
      <c r="M359" s="147"/>
      <c r="N359" s="147"/>
    </row>
    <row r="360" spans="12:14" x14ac:dyDescent="0.25">
      <c r="L360" s="147"/>
      <c r="M360" s="147"/>
      <c r="N360" s="147"/>
    </row>
    <row r="361" spans="12:14" x14ac:dyDescent="0.25">
      <c r="L361" s="147"/>
      <c r="M361" s="147"/>
      <c r="N361" s="147"/>
    </row>
    <row r="362" spans="12:14" x14ac:dyDescent="0.25">
      <c r="L362" s="147"/>
      <c r="M362" s="147"/>
      <c r="N362" s="147"/>
    </row>
    <row r="363" spans="12:14" x14ac:dyDescent="0.25">
      <c r="L363" s="147"/>
      <c r="M363" s="147"/>
      <c r="N363" s="147"/>
    </row>
    <row r="364" spans="12:14" x14ac:dyDescent="0.25">
      <c r="L364" s="147"/>
      <c r="M364" s="147"/>
      <c r="N364" s="147"/>
    </row>
    <row r="365" spans="12:14" x14ac:dyDescent="0.25">
      <c r="L365" s="147"/>
      <c r="M365" s="147"/>
      <c r="N365" s="147"/>
    </row>
    <row r="366" spans="12:14" x14ac:dyDescent="0.25">
      <c r="L366" s="147"/>
      <c r="M366" s="147"/>
      <c r="N366" s="147"/>
    </row>
    <row r="367" spans="12:14" x14ac:dyDescent="0.25">
      <c r="L367" s="147"/>
      <c r="M367" s="147"/>
      <c r="N367" s="147"/>
    </row>
    <row r="368" spans="12:14" x14ac:dyDescent="0.25">
      <c r="L368" s="147"/>
      <c r="M368" s="147"/>
      <c r="N368" s="147"/>
    </row>
    <row r="369" spans="12:14" x14ac:dyDescent="0.25">
      <c r="L369" s="147"/>
      <c r="M369" s="147"/>
      <c r="N369" s="147"/>
    </row>
    <row r="370" spans="12:14" x14ac:dyDescent="0.25">
      <c r="L370" s="147"/>
      <c r="M370" s="147"/>
      <c r="N370" s="147"/>
    </row>
  </sheetData>
  <mergeCells count="1">
    <mergeCell ref="A3:R3"/>
  </mergeCells>
  <phoneticPr fontId="3" type="noConversion"/>
  <pageMargins left="0.7" right="0.7" top="0.75" bottom="0.75" header="0.3" footer="0.3"/>
  <pageSetup paperSize="9" scale="60" fitToHeight="0" orientation="landscape" r:id="rId1"/>
  <ignoredErrors>
    <ignoredError sqref="M12" formula="1"/>
    <ignoredError sqref="E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Registar OS MZ</vt:lpstr>
      <vt:lpstr>Reg. UG temeljem OS MZ</vt:lpstr>
      <vt:lpstr>Registar UG JAVNA NABAVA</vt:lpstr>
      <vt:lpstr>Registar JEDNOSTAVNA NABAVA</vt:lpstr>
      <vt:lpstr>Registar UG temeljem OS SDUSJN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Zalukar Nina</dc:creator>
  <cp:lastModifiedBy>Zalukar Nina</cp:lastModifiedBy>
  <cp:lastPrinted>2021-01-20T14:19:52Z</cp:lastPrinted>
  <dcterms:created xsi:type="dcterms:W3CDTF">2018-05-04T11:59:04Z</dcterms:created>
  <dcterms:modified xsi:type="dcterms:W3CDTF">2021-01-26T10:55:28Z</dcterms:modified>
</cp:coreProperties>
</file>